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85" tabRatio="500" activeTab="0"/>
  </bookViews>
  <sheets>
    <sheet name="PRODAJE NEPR." sheetId="1" r:id="rId1"/>
    <sheet name="NAKUPI NEPR." sheetId="2" r:id="rId2"/>
    <sheet name="NAKUP PREMIČNIN" sheetId="3" r:id="rId3"/>
  </sheets>
  <definedNames>
    <definedName name="Excel_BuiltIn_Print_Area" localSheetId="0">'PRODAJE NEPR.'!$A$1:$J$12</definedName>
    <definedName name="_xlnm.Print_Area" localSheetId="1">'NAKUPI NEPR.'!$A$1:$G$57</definedName>
    <definedName name="_xlnm.Print_Area" localSheetId="0">'PRODAJE NEPR.'!$A$1:$G$63</definedName>
  </definedNames>
  <calcPr fullCalcOnLoad="1"/>
</workbook>
</file>

<file path=xl/sharedStrings.xml><?xml version="1.0" encoding="utf-8"?>
<sst xmlns="http://schemas.openxmlformats.org/spreadsheetml/2006/main" count="171" uniqueCount="120">
  <si>
    <t>I. ZEMLJIŠČA</t>
  </si>
  <si>
    <t>Zap.št.</t>
  </si>
  <si>
    <t>Drugo</t>
  </si>
  <si>
    <t xml:space="preserve"> 1/1</t>
  </si>
  <si>
    <t>del</t>
  </si>
  <si>
    <t>SKUPAJ</t>
  </si>
  <si>
    <t xml:space="preserve"> </t>
  </si>
  <si>
    <t>prodaje izven programa</t>
  </si>
  <si>
    <t>Občina Prevalje</t>
  </si>
  <si>
    <t>župan</t>
  </si>
  <si>
    <t xml:space="preserve"> dr. Matija TASIČ</t>
  </si>
  <si>
    <t>Vrsta nepremičnine</t>
  </si>
  <si>
    <t>Predvidena sredstva              (v EUR)</t>
  </si>
  <si>
    <t>nakupi izven programa</t>
  </si>
  <si>
    <t>II. OBJEKTI, STANOVANJA IN POSLOVNI PROSTORI</t>
  </si>
  <si>
    <t>K 420600 PP 44162250</t>
  </si>
  <si>
    <t>PP 43142529 K 420600</t>
  </si>
  <si>
    <t xml:space="preserve">Skupaj prodaje zemljišč </t>
  </si>
  <si>
    <t>SKUPAJ:</t>
  </si>
  <si>
    <t xml:space="preserve">Datum: </t>
  </si>
  <si>
    <t>80/6</t>
  </si>
  <si>
    <t>K 420600 PP 44162251</t>
  </si>
  <si>
    <t>V orientacijskih vrednostnih so vrenosti določene v EUR in višina DDV oz. DPN ni vključena.</t>
  </si>
  <si>
    <t>V predvidenih sredstveih so vrenosti določene v EUR in višina DDV oz. DPN ni vključena.</t>
  </si>
  <si>
    <t>Objekt na mejnem prehodu, ki stoji na parc. št. 601/2, 538/1, 585/0, 82/8, 538/21, št. stavbe 318</t>
  </si>
  <si>
    <t xml:space="preserve">Bodoči lastnik: Občina Prevalje </t>
  </si>
  <si>
    <t>Upravljalec vseh nepremičnin: Občina Prevalje</t>
  </si>
  <si>
    <t>Samoupravna lokalna skupnost pri vseh nepremičninah: Občina Prevalje</t>
  </si>
  <si>
    <t>Površina parc. v m²</t>
  </si>
  <si>
    <t>Ocenjena, posplošena ali orientacijska vrednost nepr. v EUR</t>
  </si>
  <si>
    <t>Naslov</t>
  </si>
  <si>
    <t>II. NAČRT RAZPOLAGANJA S STAVBAMI IN DELI STAVB</t>
  </si>
  <si>
    <t>I. NAČRT RAZPOLAGANJA Z ZEMLJIŠČI</t>
  </si>
  <si>
    <t>ID oznaka dela stavbe</t>
  </si>
  <si>
    <t>Površina dela stavbe v m2</t>
  </si>
  <si>
    <t>III. NAČRT RAZPOLAGANJA Z ZEMLJIŠČI S STAVBO</t>
  </si>
  <si>
    <t>Parc. št.</t>
  </si>
  <si>
    <t>884-3135-2</t>
  </si>
  <si>
    <t>Na Fari 50</t>
  </si>
  <si>
    <t xml:space="preserve">K.O. </t>
  </si>
  <si>
    <t xml:space="preserve">Lastnik: Občina Prevalje </t>
  </si>
  <si>
    <t>dr. Matija TASIČ</t>
  </si>
  <si>
    <t>Okvirna površina nepr. v m²</t>
  </si>
  <si>
    <t>557/6</t>
  </si>
  <si>
    <t>233/11</t>
  </si>
  <si>
    <t xml:space="preserve">Številka: </t>
  </si>
  <si>
    <t>k.o.</t>
  </si>
  <si>
    <t>884 - FARNA VAS</t>
  </si>
  <si>
    <t>K.O.</t>
  </si>
  <si>
    <t>884 - Farna vas</t>
  </si>
  <si>
    <t>876 - BREZNICA</t>
  </si>
  <si>
    <t>892 - LEŠE</t>
  </si>
  <si>
    <t>891 - PREVALJE</t>
  </si>
  <si>
    <t>893 - ZAGRAD</t>
  </si>
  <si>
    <t>Na osnovi 3. člena Uredbe o stvarnem premoženju države in samoupravnih lokalnih skupnosti (Uradni list RS, št. 31/18), je Občinski svet Občine Prevalje na ___ redni seji dne ____ sprejel naslednji</t>
  </si>
  <si>
    <t>803/14</t>
  </si>
  <si>
    <t>882 - RAVNE</t>
  </si>
  <si>
    <t>Naslov dela stavbe/ ID STAVBE/ velikost stavbe</t>
  </si>
  <si>
    <t>Površina v m2</t>
  </si>
  <si>
    <t>-</t>
  </si>
  <si>
    <t>ID</t>
  </si>
  <si>
    <t>379/3, 382/3, 383/2, 383/3, 384/1, 394/1, 394/3</t>
  </si>
  <si>
    <t>316/40</t>
  </si>
  <si>
    <t>886 - LOKOVICA</t>
  </si>
  <si>
    <t>126/6</t>
  </si>
  <si>
    <t>522/4</t>
  </si>
  <si>
    <t>347/95</t>
  </si>
  <si>
    <t>503/3, 503/4</t>
  </si>
  <si>
    <t>484/2, 484/3, 485/4</t>
  </si>
  <si>
    <t>K.O. 884 - FARNA VAS</t>
  </si>
  <si>
    <t>Vrsta premičnega premoženja</t>
  </si>
  <si>
    <t>Količina</t>
  </si>
  <si>
    <t>Predvidena sredstva v EUR</t>
  </si>
  <si>
    <t>204/3</t>
  </si>
  <si>
    <t>246/24, 246/22</t>
  </si>
  <si>
    <t>877 - STRAŽIŠČE</t>
  </si>
  <si>
    <t xml:space="preserve">PREZRAČEVALNA PRIKLJUČNA KOMORA </t>
  </si>
  <si>
    <t>PREZRAČEVALNA NAPRAVA</t>
  </si>
  <si>
    <t>TOPLOTNA ČRPALKA</t>
  </si>
  <si>
    <t>V  vrednostnih višina DDV ni vključena.</t>
  </si>
  <si>
    <t>Datum: 17.06.2022</t>
  </si>
  <si>
    <t>347/97</t>
  </si>
  <si>
    <t>619/1, 620</t>
  </si>
  <si>
    <t>126/8</t>
  </si>
  <si>
    <t xml:space="preserve">Poslovni prostor trgovina (del) na naslovu Leše 68 </t>
  </si>
  <si>
    <t>892-224-12</t>
  </si>
  <si>
    <t>70/22</t>
  </si>
  <si>
    <t>133/8</t>
  </si>
  <si>
    <t>Na osnovi 3. člena Uredbe o stvarnem premoženju države in samoupravnih lokalnih skupnosti (Uradni list RS, št. 31/18), je Občinski svet Občine Prevalje na __. redni seji dne __.__.2023 sprejel</t>
  </si>
  <si>
    <t>NAČRT RAZPOLAGANJA Z NEPREMIČNIM PREMOŽENJEM V OBČINI PREVALJE ZA LETO 2023</t>
  </si>
  <si>
    <t>Skupaj prodaje nepremičnin v letu 2023</t>
  </si>
  <si>
    <t>NAČRT PRIDOBIVANJA NEPREMIČNEGA PREMOŽENJA V OBČINI PREVALJE ZA LETO 2023</t>
  </si>
  <si>
    <t>SKUPAJ nakup objektov v letu 2023:</t>
  </si>
  <si>
    <t>SKUPAJ čisti nakup v letu 2023:</t>
  </si>
  <si>
    <t>892 - Leše</t>
  </si>
  <si>
    <t>537/10, 161/4, 154/2</t>
  </si>
  <si>
    <t>246/8, 246/6,366/4,242/4,224/77,224/74,252/42,224/80,241/2,368/1,242/6,224/75</t>
  </si>
  <si>
    <t>133/7</t>
  </si>
  <si>
    <t>410/9</t>
  </si>
  <si>
    <t xml:space="preserve">: </t>
  </si>
  <si>
    <t>297/6</t>
  </si>
  <si>
    <t>297/5</t>
  </si>
  <si>
    <t>478-0114/2022-01</t>
  </si>
  <si>
    <t>Številka: 478-0114/2022-02</t>
  </si>
  <si>
    <t>Številka:  478-0114/2022-03</t>
  </si>
  <si>
    <t>NAČRT PRIDOBIVANJA PREMIČNEGA PREMOŽENJA V OBČINI PREVALJE ZA LETO 2023</t>
  </si>
  <si>
    <t>Na osnovi 4. člena Uredbe o stvarnem premoženju države in samoupravnih lokalnih skupnosti (Uradni list RS, št. 31/18), je Občinski svet Občine Prevalje na __. redni seji dne ___.2023 sprejel naslednji</t>
  </si>
  <si>
    <t>SKUPAJ čisti nakup zemljišč v letu 2023:</t>
  </si>
  <si>
    <t>2478-25</t>
  </si>
  <si>
    <t>884-2478-25</t>
  </si>
  <si>
    <t>Garaža, ki stoji na nepr. aprc. št. 204/3, k.o. 884 - Farna vas</t>
  </si>
  <si>
    <t>884-1072-10</t>
  </si>
  <si>
    <t>Stanovanje na naslovu Ob Meži 27</t>
  </si>
  <si>
    <t>435/17</t>
  </si>
  <si>
    <t>874 - ŠENTANEL</t>
  </si>
  <si>
    <t>125/19</t>
  </si>
  <si>
    <t>885 - POLJANA</t>
  </si>
  <si>
    <t>237/5 - del</t>
  </si>
  <si>
    <t>353/30</t>
  </si>
  <si>
    <t>299/6, 299/17, 299/18, 299/19, 608/19 in 608/60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</si>
</sst>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* #,##0.00\ _S_I_T_-;\-* #,##0.00\ _S_I_T_-;_-* \-??\ _S_I_T_-;_-@_-"/>
    <numFmt numFmtId="167" formatCode="dd/\ mmm"/>
    <numFmt numFmtId="168" formatCode="dd/\ mm/\ yyyy"/>
    <numFmt numFmtId="169" formatCode="mm/yy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-* #,##0.00\ _S_I_T_-;\-* #,##0.00\ _S_I_T_-;_-* &quot;-&quot;??\ _S_I_T_-;_-@_-"/>
    <numFmt numFmtId="174" formatCode="0.00000"/>
    <numFmt numFmtId="175" formatCode="0.0000"/>
    <numFmt numFmtId="176" formatCode="0.000"/>
    <numFmt numFmtId="177" formatCode="[$-424]d\.\ mmmm\ yyyy"/>
    <numFmt numFmtId="178" formatCode="#,##0.00\ &quot;€&quot;"/>
    <numFmt numFmtId="179" formatCode="#,##0\ _€"/>
    <numFmt numFmtId="180" formatCode="#,##0_ ;\-#,##0\ "/>
    <numFmt numFmtId="181" formatCode="#\ ?/4"/>
    <numFmt numFmtId="182" formatCode="#,##0.0"/>
    <numFmt numFmtId="183" formatCode="0.0"/>
    <numFmt numFmtId="184" formatCode="0.00000000"/>
    <numFmt numFmtId="185" formatCode="0.0000000"/>
    <numFmt numFmtId="186" formatCode="0.000000"/>
  </numFmts>
  <fonts count="64">
    <font>
      <sz val="10"/>
      <name val="Arial CE"/>
      <family val="0"/>
    </font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17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trike/>
      <sz val="10"/>
      <name val="Tahoma"/>
      <family val="2"/>
    </font>
    <font>
      <sz val="8"/>
      <name val="Tahoma"/>
      <family val="2"/>
    </font>
    <font>
      <sz val="11"/>
      <name val="Arial CE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2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2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u val="single"/>
      <sz val="10"/>
      <color theme="11"/>
      <name val="Arial CE"/>
      <family val="0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12"/>
      <color theme="1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6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2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9" fontId="1" fillId="0" borderId="0" applyFill="0" applyBorder="0" applyAlignment="0" applyProtection="0"/>
    <xf numFmtId="0" fontId="0" fillId="24" borderId="5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6" applyNumberFormat="0" applyFill="0" applyAlignment="0" applyProtection="0"/>
    <xf numFmtId="0" fontId="52" fillId="31" borderId="7" applyNumberFormat="0" applyAlignment="0" applyProtection="0"/>
    <xf numFmtId="0" fontId="53" fillId="22" borderId="8" applyNumberFormat="0" applyAlignment="0" applyProtection="0"/>
    <xf numFmtId="0" fontId="54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55" fillId="33" borderId="8" applyNumberFormat="0" applyAlignment="0" applyProtection="0"/>
    <xf numFmtId="0" fontId="56" fillId="0" borderId="9" applyNumberFormat="0" applyFill="0" applyAlignment="0" applyProtection="0"/>
  </cellStyleXfs>
  <cellXfs count="320">
    <xf numFmtId="0" fontId="0" fillId="0" borderId="0" xfId="0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vertical="top"/>
    </xf>
    <xf numFmtId="0" fontId="2" fillId="34" borderId="0" xfId="0" applyFont="1" applyFill="1" applyAlignment="1">
      <alignment horizontal="center" vertical="top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 horizontal="justify" vertical="top" wrapText="1"/>
    </xf>
    <xf numFmtId="4" fontId="3" fillId="34" borderId="0" xfId="0" applyNumberFormat="1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justify" vertical="top" wrapText="1"/>
    </xf>
    <xf numFmtId="0" fontId="5" fillId="34" borderId="0" xfId="0" applyFont="1" applyFill="1" applyBorder="1" applyAlignment="1">
      <alignment horizontal="justify" vertical="top" wrapText="1"/>
    </xf>
    <xf numFmtId="4" fontId="5" fillId="34" borderId="0" xfId="0" applyNumberFormat="1" applyFont="1" applyFill="1" applyBorder="1" applyAlignment="1">
      <alignment horizontal="right" vertical="top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 horizontal="center" vertical="top"/>
    </xf>
    <xf numFmtId="0" fontId="2" fillId="34" borderId="0" xfId="0" applyFont="1" applyFill="1" applyAlignment="1">
      <alignment wrapText="1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4" fontId="3" fillId="34" borderId="0" xfId="0" applyNumberFormat="1" applyFont="1" applyFill="1" applyBorder="1" applyAlignment="1">
      <alignment/>
    </xf>
    <xf numFmtId="168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4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left" vertical="top"/>
    </xf>
    <xf numFmtId="3" fontId="3" fillId="0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166" fontId="3" fillId="34" borderId="10" xfId="60" applyFont="1" applyFill="1" applyBorder="1" applyAlignment="1" applyProtection="1">
      <alignment horizontal="right" vertical="top" wrapText="1"/>
      <protection/>
    </xf>
    <xf numFmtId="0" fontId="2" fillId="34" borderId="10" xfId="0" applyFont="1" applyFill="1" applyBorder="1" applyAlignment="1">
      <alignment horizontal="justify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2" fillId="34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2" fillId="35" borderId="0" xfId="0" applyFont="1" applyFill="1" applyBorder="1" applyAlignment="1">
      <alignment vertical="top" wrapText="1"/>
    </xf>
    <xf numFmtId="0" fontId="13" fillId="35" borderId="0" xfId="0" applyFont="1" applyFill="1" applyBorder="1" applyAlignment="1">
      <alignment horizontal="center" vertical="top" wrapText="1"/>
    </xf>
    <xf numFmtId="4" fontId="2" fillId="35" borderId="10" xfId="60" applyNumberFormat="1" applyFont="1" applyFill="1" applyBorder="1" applyAlignment="1" applyProtection="1">
      <alignment horizontal="right" vertical="top" wrapText="1"/>
      <protection/>
    </xf>
    <xf numFmtId="0" fontId="4" fillId="34" borderId="0" xfId="0" applyFont="1" applyFill="1" applyBorder="1" applyAlignment="1">
      <alignment wrapText="1"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9" fillId="34" borderId="0" xfId="0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 vertical="top"/>
    </xf>
    <xf numFmtId="4" fontId="2" fillId="35" borderId="0" xfId="60" applyNumberFormat="1" applyFont="1" applyFill="1" applyBorder="1" applyAlignment="1" applyProtection="1">
      <alignment vertical="top" wrapText="1"/>
      <protection/>
    </xf>
    <xf numFmtId="4" fontId="5" fillId="36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horizontal="center" vertical="top" wrapText="1"/>
    </xf>
    <xf numFmtId="4" fontId="3" fillId="34" borderId="0" xfId="0" applyNumberFormat="1" applyFont="1" applyFill="1" applyBorder="1" applyAlignment="1">
      <alignment horizontal="center" vertical="top" wrapText="1"/>
    </xf>
    <xf numFmtId="4" fontId="5" fillId="34" borderId="0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4" fontId="5" fillId="34" borderId="0" xfId="0" applyNumberFormat="1" applyFont="1" applyFill="1" applyAlignment="1">
      <alignment horizontal="center" vertical="top"/>
    </xf>
    <xf numFmtId="0" fontId="4" fillId="34" borderId="0" xfId="0" applyFont="1" applyFill="1" applyAlignment="1">
      <alignment vertical="top"/>
    </xf>
    <xf numFmtId="0" fontId="12" fillId="0" borderId="11" xfId="0" applyFont="1" applyFill="1" applyBorder="1" applyAlignment="1">
      <alignment vertical="top" wrapText="1"/>
    </xf>
    <xf numFmtId="0" fontId="10" fillId="34" borderId="0" xfId="0" applyFont="1" applyFill="1" applyBorder="1" applyAlignment="1">
      <alignment/>
    </xf>
    <xf numFmtId="166" fontId="3" fillId="37" borderId="10" xfId="60" applyFont="1" applyFill="1" applyBorder="1" applyAlignment="1" applyProtection="1">
      <alignment horizontal="right" vertical="top" wrapText="1"/>
      <protection/>
    </xf>
    <xf numFmtId="0" fontId="2" fillId="34" borderId="10" xfId="0" applyFont="1" applyFill="1" applyBorder="1" applyAlignment="1">
      <alignment horizontal="left" vertical="top" wrapText="1"/>
    </xf>
    <xf numFmtId="166" fontId="3" fillId="34" borderId="0" xfId="60" applyFont="1" applyFill="1" applyBorder="1" applyAlignment="1" applyProtection="1">
      <alignment horizontal="right" vertical="top" wrapText="1"/>
      <protection/>
    </xf>
    <xf numFmtId="4" fontId="3" fillId="34" borderId="12" xfId="0" applyNumberFormat="1" applyFont="1" applyFill="1" applyBorder="1" applyAlignment="1">
      <alignment horizontal="right" vertical="top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7" fillId="34" borderId="1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35" borderId="0" xfId="0" applyFill="1" applyAlignment="1">
      <alignment/>
    </xf>
    <xf numFmtId="0" fontId="3" fillId="34" borderId="12" xfId="0" applyFont="1" applyFill="1" applyBorder="1" applyAlignment="1">
      <alignment horizontal="justify" vertical="top" wrapText="1"/>
    </xf>
    <xf numFmtId="0" fontId="12" fillId="38" borderId="0" xfId="0" applyFont="1" applyFill="1" applyBorder="1" applyAlignment="1">
      <alignment horizontal="justify" vertical="top" wrapText="1"/>
    </xf>
    <xf numFmtId="4" fontId="12" fillId="39" borderId="10" xfId="0" applyNumberFormat="1" applyFont="1" applyFill="1" applyBorder="1" applyAlignment="1">
      <alignment horizontal="right" vertical="top" wrapText="1"/>
    </xf>
    <xf numFmtId="0" fontId="12" fillId="39" borderId="0" xfId="0" applyFont="1" applyFill="1" applyBorder="1" applyAlignment="1">
      <alignment horizontal="center" vertical="top" wrapText="1"/>
    </xf>
    <xf numFmtId="0" fontId="13" fillId="39" borderId="0" xfId="0" applyFont="1" applyFill="1" applyBorder="1" applyAlignment="1">
      <alignment horizontal="justify" vertical="top" wrapText="1"/>
    </xf>
    <xf numFmtId="0" fontId="12" fillId="39" borderId="10" xfId="0" applyFont="1" applyFill="1" applyBorder="1" applyAlignment="1">
      <alignment vertical="top" wrapText="1"/>
    </xf>
    <xf numFmtId="0" fontId="13" fillId="39" borderId="10" xfId="0" applyFont="1" applyFill="1" applyBorder="1" applyAlignment="1">
      <alignment horizontal="center" vertical="top" wrapText="1"/>
    </xf>
    <xf numFmtId="0" fontId="57" fillId="39" borderId="10" xfId="0" applyFont="1" applyFill="1" applyBorder="1" applyAlignment="1">
      <alignment horizontal="justify" vertical="top" wrapText="1"/>
    </xf>
    <xf numFmtId="0" fontId="12" fillId="39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vertical="top" wrapText="1"/>
    </xf>
    <xf numFmtId="0" fontId="12" fillId="38" borderId="10" xfId="0" applyFont="1" applyFill="1" applyBorder="1" applyAlignment="1">
      <alignment horizontal="right" vertical="top" wrapText="1"/>
    </xf>
    <xf numFmtId="0" fontId="12" fillId="38" borderId="0" xfId="0" applyFont="1" applyFill="1" applyBorder="1" applyAlignment="1">
      <alignment wrapText="1"/>
    </xf>
    <xf numFmtId="0" fontId="12" fillId="38" borderId="0" xfId="0" applyFont="1" applyFill="1" applyBorder="1" applyAlignment="1">
      <alignment vertical="top" wrapText="1"/>
    </xf>
    <xf numFmtId="0" fontId="12" fillId="38" borderId="0" xfId="0" applyFont="1" applyFill="1" applyBorder="1" applyAlignment="1">
      <alignment horizontal="center" vertical="top" wrapText="1"/>
    </xf>
    <xf numFmtId="4" fontId="3" fillId="37" borderId="10" xfId="60" applyNumberFormat="1" applyFont="1" applyFill="1" applyBorder="1" applyAlignment="1" applyProtection="1">
      <alignment vertical="top" wrapText="1"/>
      <protection/>
    </xf>
    <xf numFmtId="0" fontId="58" fillId="34" borderId="0" xfId="0" applyFont="1" applyFill="1" applyBorder="1" applyAlignment="1">
      <alignment vertical="top"/>
    </xf>
    <xf numFmtId="0" fontId="59" fillId="34" borderId="0" xfId="0" applyFont="1" applyFill="1" applyBorder="1" applyAlignment="1">
      <alignment horizontal="center" vertical="top"/>
    </xf>
    <xf numFmtId="0" fontId="59" fillId="34" borderId="0" xfId="0" applyFont="1" applyFill="1" applyBorder="1" applyAlignment="1">
      <alignment/>
    </xf>
    <xf numFmtId="0" fontId="59" fillId="34" borderId="0" xfId="0" applyFont="1" applyFill="1" applyAlignment="1">
      <alignment/>
    </xf>
    <xf numFmtId="0" fontId="59" fillId="34" borderId="0" xfId="0" applyFont="1" applyFill="1" applyBorder="1" applyAlignment="1">
      <alignment horizontal="center" vertical="top" wrapText="1"/>
    </xf>
    <xf numFmtId="0" fontId="60" fillId="34" borderId="0" xfId="0" applyFont="1" applyFill="1" applyBorder="1" applyAlignment="1">
      <alignment vertical="top"/>
    </xf>
    <xf numFmtId="0" fontId="57" fillId="34" borderId="0" xfId="0" applyFont="1" applyFill="1" applyBorder="1" applyAlignment="1">
      <alignment horizontal="center" vertical="top"/>
    </xf>
    <xf numFmtId="0" fontId="57" fillId="34" borderId="0" xfId="0" applyFont="1" applyFill="1" applyBorder="1" applyAlignment="1">
      <alignment/>
    </xf>
    <xf numFmtId="0" fontId="57" fillId="34" borderId="0" xfId="0" applyFont="1" applyFill="1" applyAlignment="1">
      <alignment/>
    </xf>
    <xf numFmtId="0" fontId="57" fillId="34" borderId="0" xfId="0" applyFont="1" applyFill="1" applyBorder="1" applyAlignment="1">
      <alignment vertical="top"/>
    </xf>
    <xf numFmtId="0" fontId="12" fillId="39" borderId="10" xfId="0" applyFont="1" applyFill="1" applyBorder="1" applyAlignment="1">
      <alignment horizontal="left" vertical="top" wrapText="1"/>
    </xf>
    <xf numFmtId="4" fontId="12" fillId="39" borderId="10" xfId="60" applyNumberFormat="1" applyFont="1" applyFill="1" applyBorder="1" applyAlignment="1">
      <alignment horizontal="right" vertical="top" wrapText="1"/>
    </xf>
    <xf numFmtId="49" fontId="57" fillId="34" borderId="14" xfId="0" applyNumberFormat="1" applyFont="1" applyFill="1" applyBorder="1" applyAlignment="1">
      <alignment horizontal="justify" vertical="top" wrapText="1"/>
    </xf>
    <xf numFmtId="0" fontId="57" fillId="34" borderId="0" xfId="0" applyFont="1" applyFill="1" applyBorder="1" applyAlignment="1">
      <alignment vertical="top" wrapText="1"/>
    </xf>
    <xf numFmtId="0" fontId="60" fillId="34" borderId="0" xfId="0" applyFont="1" applyFill="1" applyBorder="1" applyAlignment="1">
      <alignment horizontal="center" vertical="top" wrapText="1"/>
    </xf>
    <xf numFmtId="4" fontId="2" fillId="35" borderId="0" xfId="60" applyNumberFormat="1" applyFont="1" applyFill="1" applyBorder="1" applyAlignment="1" applyProtection="1">
      <alignment horizontal="center" vertical="top" wrapText="1"/>
      <protection/>
    </xf>
    <xf numFmtId="0" fontId="2" fillId="35" borderId="15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top" wrapText="1"/>
    </xf>
    <xf numFmtId="14" fontId="2" fillId="34" borderId="0" xfId="0" applyNumberFormat="1" applyFont="1" applyFill="1" applyAlignment="1">
      <alignment horizontal="left"/>
    </xf>
    <xf numFmtId="180" fontId="2" fillId="34" borderId="10" xfId="60" applyNumberFormat="1" applyFont="1" applyFill="1" applyBorder="1" applyAlignment="1" applyProtection="1">
      <alignment horizontal="right" vertical="top" wrapText="1"/>
      <protection/>
    </xf>
    <xf numFmtId="0" fontId="3" fillId="34" borderId="10" xfId="0" applyFont="1" applyFill="1" applyBorder="1" applyAlignment="1">
      <alignment horizontal="left" vertical="top" wrapText="1"/>
    </xf>
    <xf numFmtId="0" fontId="3" fillId="40" borderId="0" xfId="0" applyFont="1" applyFill="1" applyBorder="1" applyAlignment="1">
      <alignment/>
    </xf>
    <xf numFmtId="49" fontId="2" fillId="35" borderId="10" xfId="0" applyNumberFormat="1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3" fontId="2" fillId="35" borderId="10" xfId="0" applyNumberFormat="1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vertical="top" wrapText="1"/>
    </xf>
    <xf numFmtId="49" fontId="12" fillId="39" borderId="10" xfId="0" applyNumberFormat="1" applyFont="1" applyFill="1" applyBorder="1" applyAlignment="1">
      <alignment vertical="top" wrapText="1"/>
    </xf>
    <xf numFmtId="49" fontId="57" fillId="34" borderId="16" xfId="0" applyNumberFormat="1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vertical="top" wrapText="1"/>
    </xf>
    <xf numFmtId="0" fontId="2" fillId="35" borderId="15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left" vertical="center" wrapText="1"/>
    </xf>
    <xf numFmtId="3" fontId="12" fillId="39" borderId="10" xfId="0" applyNumberFormat="1" applyFont="1" applyFill="1" applyBorder="1" applyAlignment="1">
      <alignment horizontal="left" vertical="top" wrapText="1"/>
    </xf>
    <xf numFmtId="0" fontId="57" fillId="34" borderId="16" xfId="0" applyFont="1" applyFill="1" applyBorder="1" applyAlignment="1">
      <alignment horizontal="left" vertical="top" wrapText="1"/>
    </xf>
    <xf numFmtId="0" fontId="2" fillId="35" borderId="17" xfId="0" applyFont="1" applyFill="1" applyBorder="1" applyAlignment="1">
      <alignment horizontal="left" vertical="top" wrapText="1"/>
    </xf>
    <xf numFmtId="0" fontId="3" fillId="34" borderId="15" xfId="0" applyFont="1" applyFill="1" applyBorder="1" applyAlignment="1">
      <alignment horizontal="left" vertical="top" wrapText="1"/>
    </xf>
    <xf numFmtId="49" fontId="2" fillId="35" borderId="10" xfId="0" applyNumberFormat="1" applyFont="1" applyFill="1" applyBorder="1" applyAlignment="1">
      <alignment horizontal="justify" vertical="top" wrapText="1"/>
    </xf>
    <xf numFmtId="4" fontId="5" fillId="36" borderId="0" xfId="0" applyNumberFormat="1" applyFont="1" applyFill="1" applyBorder="1" applyAlignment="1">
      <alignment/>
    </xf>
    <xf numFmtId="0" fontId="3" fillId="40" borderId="18" xfId="0" applyFont="1" applyFill="1" applyBorder="1" applyAlignment="1">
      <alignment/>
    </xf>
    <xf numFmtId="0" fontId="3" fillId="40" borderId="19" xfId="0" applyFont="1" applyFill="1" applyBorder="1" applyAlignment="1">
      <alignment/>
    </xf>
    <xf numFmtId="0" fontId="3" fillId="40" borderId="20" xfId="0" applyFont="1" applyFill="1" applyBorder="1" applyAlignment="1">
      <alignment/>
    </xf>
    <xf numFmtId="43" fontId="1" fillId="39" borderId="10" xfId="58" applyNumberFormat="1" applyFont="1" applyFill="1" applyBorder="1" applyAlignment="1">
      <alignment horizontal="right" vertical="top" wrapText="1"/>
    </xf>
    <xf numFmtId="4" fontId="2" fillId="39" borderId="10" xfId="60" applyNumberFormat="1" applyFont="1" applyFill="1" applyBorder="1" applyAlignment="1" applyProtection="1">
      <alignment horizontal="right" vertical="top" wrapText="1"/>
      <protection/>
    </xf>
    <xf numFmtId="49" fontId="57" fillId="34" borderId="16" xfId="0" applyNumberFormat="1" applyFont="1" applyFill="1" applyBorder="1" applyAlignment="1">
      <alignment horizontal="justify" vertical="top" wrapText="1"/>
    </xf>
    <xf numFmtId="49" fontId="57" fillId="34" borderId="10" xfId="0" applyNumberFormat="1" applyFont="1" applyFill="1" applyBorder="1" applyAlignment="1">
      <alignment vertical="top" wrapText="1"/>
    </xf>
    <xf numFmtId="49" fontId="57" fillId="34" borderId="10" xfId="0" applyNumberFormat="1" applyFont="1" applyFill="1" applyBorder="1" applyAlignment="1">
      <alignment horizontal="justify" vertical="top" wrapText="1"/>
    </xf>
    <xf numFmtId="0" fontId="57" fillId="34" borderId="1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2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right" wrapText="1"/>
    </xf>
    <xf numFmtId="0" fontId="2" fillId="34" borderId="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right" wrapText="1"/>
    </xf>
    <xf numFmtId="0" fontId="12" fillId="35" borderId="0" xfId="0" applyFont="1" applyFill="1" applyBorder="1" applyAlignment="1">
      <alignment wrapText="1"/>
    </xf>
    <xf numFmtId="0" fontId="12" fillId="35" borderId="0" xfId="0" applyFont="1" applyFill="1" applyAlignment="1">
      <alignment wrapText="1"/>
    </xf>
    <xf numFmtId="0" fontId="12" fillId="38" borderId="10" xfId="0" applyFont="1" applyFill="1" applyBorder="1" applyAlignment="1">
      <alignment vertical="top" wrapText="1"/>
    </xf>
    <xf numFmtId="4" fontId="12" fillId="38" borderId="0" xfId="0" applyNumberFormat="1" applyFont="1" applyFill="1" applyBorder="1" applyAlignment="1">
      <alignment wrapText="1"/>
    </xf>
    <xf numFmtId="0" fontId="12" fillId="38" borderId="0" xfId="0" applyFont="1" applyFill="1" applyAlignment="1">
      <alignment wrapText="1"/>
    </xf>
    <xf numFmtId="13" fontId="2" fillId="40" borderId="10" xfId="0" applyNumberFormat="1" applyFont="1" applyFill="1" applyBorder="1" applyAlignment="1">
      <alignment horizontal="right" vertical="top" wrapText="1"/>
    </xf>
    <xf numFmtId="0" fontId="12" fillId="39" borderId="10" xfId="0" applyFont="1" applyFill="1" applyBorder="1" applyAlignment="1">
      <alignment wrapText="1"/>
    </xf>
    <xf numFmtId="0" fontId="57" fillId="34" borderId="15" xfId="0" applyFont="1" applyFill="1" applyBorder="1" applyAlignment="1">
      <alignment horizontal="right" wrapText="1"/>
    </xf>
    <xf numFmtId="0" fontId="57" fillId="34" borderId="15" xfId="0" applyFont="1" applyFill="1" applyBorder="1" applyAlignment="1">
      <alignment vertical="top" wrapText="1"/>
    </xf>
    <xf numFmtId="0" fontId="57" fillId="34" borderId="0" xfId="0" applyFont="1" applyFill="1" applyBorder="1" applyAlignment="1">
      <alignment wrapText="1"/>
    </xf>
    <xf numFmtId="0" fontId="57" fillId="34" borderId="0" xfId="0" applyFont="1" applyFill="1" applyAlignment="1">
      <alignment wrapText="1"/>
    </xf>
    <xf numFmtId="0" fontId="57" fillId="34" borderId="10" xfId="0" applyFont="1" applyFill="1" applyBorder="1" applyAlignment="1">
      <alignment horizontal="right" wrapText="1"/>
    </xf>
    <xf numFmtId="0" fontId="57" fillId="40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2" fillId="35" borderId="15" xfId="0" applyFont="1" applyFill="1" applyBorder="1" applyAlignment="1">
      <alignment horizontal="right" wrapText="1"/>
    </xf>
    <xf numFmtId="0" fontId="0" fillId="35" borderId="15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vertical="top" wrapText="1"/>
    </xf>
    <xf numFmtId="0" fontId="9" fillId="34" borderId="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wrapText="1"/>
    </xf>
    <xf numFmtId="4" fontId="3" fillId="37" borderId="10" xfId="0" applyNumberFormat="1" applyFont="1" applyFill="1" applyBorder="1" applyAlignment="1">
      <alignment wrapText="1"/>
    </xf>
    <xf numFmtId="0" fontId="2" fillId="37" borderId="10" xfId="0" applyFont="1" applyFill="1" applyBorder="1" applyAlignment="1">
      <alignment wrapText="1"/>
    </xf>
    <xf numFmtId="0" fontId="2" fillId="37" borderId="11" xfId="0" applyFont="1" applyFill="1" applyBorder="1" applyAlignment="1">
      <alignment vertical="top" wrapText="1"/>
    </xf>
    <xf numFmtId="0" fontId="2" fillId="34" borderId="0" xfId="0" applyFont="1" applyFill="1" applyAlignment="1">
      <alignment horizontal="justify" wrapText="1"/>
    </xf>
    <xf numFmtId="0" fontId="3" fillId="40" borderId="0" xfId="0" applyFont="1" applyFill="1" applyBorder="1" applyAlignment="1">
      <alignment wrapText="1"/>
    </xf>
    <xf numFmtId="0" fontId="3" fillId="34" borderId="0" xfId="0" applyFont="1" applyFill="1" applyBorder="1" applyAlignment="1">
      <alignment horizontal="left" wrapText="1"/>
    </xf>
    <xf numFmtId="4" fontId="3" fillId="34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right" vertical="top" wrapText="1"/>
    </xf>
    <xf numFmtId="0" fontId="2" fillId="34" borderId="0" xfId="0" applyFont="1" applyFill="1" applyAlignment="1">
      <alignment horizontal="center" wrapText="1"/>
    </xf>
    <xf numFmtId="4" fontId="5" fillId="36" borderId="10" xfId="0" applyNumberFormat="1" applyFont="1" applyFill="1" applyBorder="1" applyAlignment="1">
      <alignment wrapText="1"/>
    </xf>
    <xf numFmtId="0" fontId="4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horizontal="left" wrapText="1"/>
    </xf>
    <xf numFmtId="168" fontId="3" fillId="34" borderId="0" xfId="0" applyNumberFormat="1" applyFont="1" applyFill="1" applyBorder="1" applyAlignment="1">
      <alignment wrapText="1"/>
    </xf>
    <xf numFmtId="168" fontId="3" fillId="34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wrapText="1"/>
    </xf>
    <xf numFmtId="4" fontId="3" fillId="34" borderId="10" xfId="0" applyNumberFormat="1" applyFont="1" applyFill="1" applyBorder="1" applyAlignment="1">
      <alignment horizontal="right" vertical="top" wrapText="1"/>
    </xf>
    <xf numFmtId="4" fontId="2" fillId="35" borderId="15" xfId="60" applyNumberFormat="1" applyFont="1" applyFill="1" applyBorder="1" applyAlignment="1" applyProtection="1">
      <alignment horizontal="right" vertical="top" wrapText="1"/>
      <protection/>
    </xf>
    <xf numFmtId="0" fontId="2" fillId="34" borderId="0" xfId="0" applyFont="1" applyFill="1" applyBorder="1" applyAlignment="1">
      <alignment horizontal="left" vertical="top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7" fillId="34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34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right"/>
    </xf>
    <xf numFmtId="0" fontId="3" fillId="34" borderId="14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/>
    </xf>
    <xf numFmtId="0" fontId="14" fillId="34" borderId="10" xfId="0" applyFont="1" applyFill="1" applyBorder="1" applyAlignment="1">
      <alignment/>
    </xf>
    <xf numFmtId="3" fontId="14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168" fontId="2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center" vertical="top" wrapText="1"/>
    </xf>
    <xf numFmtId="0" fontId="2" fillId="41" borderId="0" xfId="0" applyFont="1" applyFill="1" applyBorder="1" applyAlignment="1">
      <alignment horizontal="left" vertical="top" wrapText="1"/>
    </xf>
    <xf numFmtId="49" fontId="2" fillId="35" borderId="0" xfId="0" applyNumberFormat="1" applyFont="1" applyFill="1" applyBorder="1" applyAlignment="1">
      <alignment vertical="top" wrapText="1"/>
    </xf>
    <xf numFmtId="49" fontId="2" fillId="35" borderId="0" xfId="0" applyNumberFormat="1" applyFont="1" applyFill="1" applyBorder="1" applyAlignment="1">
      <alignment horizontal="left" vertical="top" wrapText="1"/>
    </xf>
    <xf numFmtId="0" fontId="2" fillId="39" borderId="12" xfId="0" applyFont="1" applyFill="1" applyBorder="1" applyAlignment="1">
      <alignment horizontal="left" vertical="top" wrapText="1"/>
    </xf>
    <xf numFmtId="4" fontId="2" fillId="35" borderId="12" xfId="60" applyNumberFormat="1" applyFont="1" applyFill="1" applyBorder="1" applyAlignment="1" applyProtection="1">
      <alignment horizontal="right" vertical="top" wrapText="1"/>
      <protection/>
    </xf>
    <xf numFmtId="0" fontId="2" fillId="35" borderId="0" xfId="0" applyFont="1" applyFill="1" applyBorder="1" applyAlignment="1">
      <alignment horizontal="right" wrapText="1"/>
    </xf>
    <xf numFmtId="0" fontId="0" fillId="35" borderId="0" xfId="0" applyFont="1" applyFill="1" applyBorder="1" applyAlignment="1">
      <alignment vertical="top" wrapText="1"/>
    </xf>
    <xf numFmtId="168" fontId="2" fillId="34" borderId="0" xfId="0" applyNumberFormat="1" applyFont="1" applyFill="1" applyBorder="1" applyAlignment="1">
      <alignment/>
    </xf>
    <xf numFmtId="0" fontId="2" fillId="42" borderId="10" xfId="0" applyFont="1" applyFill="1" applyBorder="1" applyAlignment="1">
      <alignment horizontal="justify" vertical="top" wrapText="1"/>
    </xf>
    <xf numFmtId="49" fontId="2" fillId="43" borderId="10" xfId="0" applyNumberFormat="1" applyFont="1" applyFill="1" applyBorder="1" applyAlignment="1">
      <alignment vertical="top" wrapText="1"/>
    </xf>
    <xf numFmtId="49" fontId="2" fillId="43" borderId="10" xfId="0" applyNumberFormat="1" applyFont="1" applyFill="1" applyBorder="1" applyAlignment="1">
      <alignment horizontal="left" vertical="top" wrapText="1"/>
    </xf>
    <xf numFmtId="0" fontId="12" fillId="43" borderId="10" xfId="0" applyFont="1" applyFill="1" applyBorder="1" applyAlignment="1">
      <alignment horizontal="left" wrapText="1"/>
    </xf>
    <xf numFmtId="4" fontId="2" fillId="43" borderId="10" xfId="60" applyNumberFormat="1" applyFont="1" applyFill="1" applyBorder="1" applyAlignment="1">
      <alignment horizontal="right" vertical="top" wrapText="1"/>
    </xf>
    <xf numFmtId="0" fontId="2" fillId="43" borderId="10" xfId="0" applyFont="1" applyFill="1" applyBorder="1" applyAlignment="1">
      <alignment horizontal="right" wrapText="1"/>
    </xf>
    <xf numFmtId="0" fontId="2" fillId="43" borderId="10" xfId="0" applyFont="1" applyFill="1" applyBorder="1" applyAlignment="1">
      <alignment vertical="top" wrapText="1"/>
    </xf>
    <xf numFmtId="0" fontId="2" fillId="43" borderId="0" xfId="0" applyFont="1" applyFill="1" applyBorder="1" applyAlignment="1">
      <alignment vertical="top" wrapText="1"/>
    </xf>
    <xf numFmtId="0" fontId="2" fillId="43" borderId="0" xfId="0" applyFont="1" applyFill="1" applyBorder="1" applyAlignment="1">
      <alignment wrapText="1"/>
    </xf>
    <xf numFmtId="4" fontId="2" fillId="43" borderId="0" xfId="0" applyNumberFormat="1" applyFont="1" applyFill="1" applyBorder="1" applyAlignment="1">
      <alignment wrapText="1"/>
    </xf>
    <xf numFmtId="0" fontId="2" fillId="43" borderId="0" xfId="0" applyFont="1" applyFill="1" applyBorder="1" applyAlignment="1">
      <alignment horizontal="center" vertical="top" wrapText="1"/>
    </xf>
    <xf numFmtId="0" fontId="2" fillId="43" borderId="0" xfId="0" applyFont="1" applyFill="1" applyAlignment="1">
      <alignment wrapText="1"/>
    </xf>
    <xf numFmtId="0" fontId="2" fillId="43" borderId="10" xfId="0" applyFont="1" applyFill="1" applyBorder="1" applyAlignment="1">
      <alignment horizontal="left" vertical="top" wrapText="1"/>
    </xf>
    <xf numFmtId="0" fontId="0" fillId="43" borderId="10" xfId="0" applyFont="1" applyFill="1" applyBorder="1" applyAlignment="1">
      <alignment vertical="top" wrapText="1"/>
    </xf>
    <xf numFmtId="0" fontId="2" fillId="42" borderId="0" xfId="0" applyFont="1" applyFill="1" applyBorder="1" applyAlignment="1">
      <alignment vertical="top" wrapText="1"/>
    </xf>
    <xf numFmtId="0" fontId="2" fillId="42" borderId="0" xfId="0" applyFont="1" applyFill="1" applyBorder="1" applyAlignment="1">
      <alignment wrapText="1"/>
    </xf>
    <xf numFmtId="0" fontId="2" fillId="42" borderId="0" xfId="0" applyFont="1" applyFill="1" applyBorder="1" applyAlignment="1">
      <alignment horizontal="center" wrapText="1"/>
    </xf>
    <xf numFmtId="4" fontId="57" fillId="43" borderId="10" xfId="60" applyNumberFormat="1" applyFont="1" applyFill="1" applyBorder="1" applyAlignment="1" applyProtection="1">
      <alignment horizontal="right" vertical="top" wrapText="1"/>
      <protection/>
    </xf>
    <xf numFmtId="0" fontId="2" fillId="42" borderId="0" xfId="0" applyFont="1" applyFill="1" applyBorder="1" applyAlignment="1">
      <alignment horizontal="center" wrapText="1"/>
    </xf>
    <xf numFmtId="0" fontId="0" fillId="35" borderId="15" xfId="0" applyFill="1" applyBorder="1" applyAlignment="1">
      <alignment vertical="top" wrapText="1"/>
    </xf>
    <xf numFmtId="49" fontId="2" fillId="35" borderId="0" xfId="0" applyNumberFormat="1" applyFont="1" applyFill="1" applyBorder="1" applyAlignment="1">
      <alignment horizontal="justify" vertical="top" wrapText="1"/>
    </xf>
    <xf numFmtId="0" fontId="0" fillId="35" borderId="0" xfId="0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justify" vertical="top" wrapText="1"/>
    </xf>
    <xf numFmtId="0" fontId="0" fillId="35" borderId="10" xfId="0" applyFill="1" applyBorder="1" applyAlignment="1">
      <alignment vertical="top" wrapText="1"/>
    </xf>
    <xf numFmtId="49" fontId="2" fillId="43" borderId="15" xfId="0" applyNumberFormat="1" applyFont="1" applyFill="1" applyBorder="1" applyAlignment="1">
      <alignment vertical="top" wrapText="1"/>
    </xf>
    <xf numFmtId="0" fontId="2" fillId="43" borderId="15" xfId="0" applyFont="1" applyFill="1" applyBorder="1" applyAlignment="1">
      <alignment horizontal="left" vertical="top" wrapText="1"/>
    </xf>
    <xf numFmtId="4" fontId="57" fillId="43" borderId="15" xfId="60" applyNumberFormat="1" applyFont="1" applyFill="1" applyBorder="1" applyAlignment="1" applyProtection="1">
      <alignment horizontal="right" vertical="top" wrapText="1"/>
      <protection/>
    </xf>
    <xf numFmtId="0" fontId="2" fillId="43" borderId="15" xfId="0" applyFont="1" applyFill="1" applyBorder="1" applyAlignment="1">
      <alignment horizontal="right" wrapText="1"/>
    </xf>
    <xf numFmtId="0" fontId="0" fillId="43" borderId="15" xfId="0" applyFont="1" applyFill="1" applyBorder="1" applyAlignment="1">
      <alignment vertical="top" wrapText="1"/>
    </xf>
    <xf numFmtId="0" fontId="61" fillId="34" borderId="0" xfId="0" applyFont="1" applyFill="1" applyAlignment="1">
      <alignment/>
    </xf>
    <xf numFmtId="0" fontId="61" fillId="0" borderId="0" xfId="0" applyFont="1" applyAlignment="1">
      <alignment/>
    </xf>
    <xf numFmtId="0" fontId="62" fillId="34" borderId="16" xfId="0" applyFont="1" applyFill="1" applyBorder="1" applyAlignment="1">
      <alignment horizontal="left" vertical="top"/>
    </xf>
    <xf numFmtId="0" fontId="62" fillId="34" borderId="16" xfId="0" applyFont="1" applyFill="1" applyBorder="1" applyAlignment="1">
      <alignment horizontal="left" vertical="top" wrapText="1"/>
    </xf>
    <xf numFmtId="0" fontId="62" fillId="34" borderId="16" xfId="0" applyFont="1" applyFill="1" applyBorder="1" applyAlignment="1">
      <alignment horizontal="center" vertical="top"/>
    </xf>
    <xf numFmtId="3" fontId="62" fillId="34" borderId="16" xfId="0" applyNumberFormat="1" applyFont="1" applyFill="1" applyBorder="1" applyAlignment="1">
      <alignment horizontal="right" vertical="top"/>
    </xf>
    <xf numFmtId="0" fontId="57" fillId="41" borderId="10" xfId="0" applyFont="1" applyFill="1" applyBorder="1" applyAlignment="1">
      <alignment horizontal="left" vertical="top" wrapText="1"/>
    </xf>
    <xf numFmtId="0" fontId="57" fillId="35" borderId="10" xfId="0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vertical="top"/>
    </xf>
    <xf numFmtId="180" fontId="57" fillId="34" borderId="10" xfId="60" applyNumberFormat="1" applyFont="1" applyFill="1" applyBorder="1" applyAlignment="1" applyProtection="1">
      <alignment horizontal="right" vertical="top" wrapText="1"/>
      <protection/>
    </xf>
    <xf numFmtId="0" fontId="57" fillId="34" borderId="0" xfId="0" applyFont="1" applyFill="1" applyAlignment="1">
      <alignment horizontal="center" vertical="top"/>
    </xf>
    <xf numFmtId="0" fontId="60" fillId="34" borderId="0" xfId="0" applyFont="1" applyFill="1" applyAlignment="1">
      <alignment vertical="top"/>
    </xf>
    <xf numFmtId="0" fontId="63" fillId="34" borderId="0" xfId="0" applyFont="1" applyFill="1" applyBorder="1" applyAlignment="1">
      <alignment horizontal="center" vertical="center"/>
    </xf>
    <xf numFmtId="0" fontId="57" fillId="39" borderId="10" xfId="0" applyFont="1" applyFill="1" applyBorder="1" applyAlignment="1">
      <alignment horizontal="left" vertical="top" wrapText="1"/>
    </xf>
    <xf numFmtId="0" fontId="57" fillId="39" borderId="12" xfId="0" applyFont="1" applyFill="1" applyBorder="1" applyAlignment="1">
      <alignment horizontal="justify" vertical="top" wrapText="1"/>
    </xf>
    <xf numFmtId="4" fontId="57" fillId="39" borderId="12" xfId="0" applyNumberFormat="1" applyFont="1" applyFill="1" applyBorder="1" applyAlignment="1">
      <alignment horizontal="right" vertical="top" wrapText="1"/>
    </xf>
    <xf numFmtId="0" fontId="57" fillId="39" borderId="17" xfId="0" applyFont="1" applyFill="1" applyBorder="1" applyAlignment="1">
      <alignment horizontal="center" vertical="top" wrapText="1"/>
    </xf>
    <xf numFmtId="0" fontId="60" fillId="39" borderId="0" xfId="0" applyFont="1" applyFill="1" applyBorder="1" applyAlignment="1">
      <alignment horizontal="justify" vertical="top" wrapText="1"/>
    </xf>
    <xf numFmtId="0" fontId="57" fillId="39" borderId="0" xfId="0" applyFont="1" applyFill="1" applyBorder="1" applyAlignment="1">
      <alignment horizontal="center" vertical="top" wrapText="1"/>
    </xf>
    <xf numFmtId="0" fontId="57" fillId="38" borderId="0" xfId="0" applyFont="1" applyFill="1" applyBorder="1" applyAlignment="1">
      <alignment horizontal="justify" vertical="top" wrapText="1"/>
    </xf>
    <xf numFmtId="166" fontId="57" fillId="34" borderId="10" xfId="60" applyFont="1" applyFill="1" applyBorder="1" applyAlignment="1" applyProtection="1">
      <alignment horizontal="right" vertical="top" wrapText="1"/>
      <protection/>
    </xf>
    <xf numFmtId="4" fontId="5" fillId="36" borderId="17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3" fillId="34" borderId="22" xfId="0" applyFont="1" applyFill="1" applyBorder="1" applyAlignment="1">
      <alignment/>
    </xf>
    <xf numFmtId="0" fontId="0" fillId="0" borderId="22" xfId="0" applyBorder="1" applyAlignment="1">
      <alignment/>
    </xf>
    <xf numFmtId="0" fontId="7" fillId="34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7" fillId="34" borderId="0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top" wrapText="1"/>
    </xf>
    <xf numFmtId="0" fontId="3" fillId="37" borderId="17" xfId="0" applyFont="1" applyFill="1" applyBorder="1" applyAlignment="1">
      <alignment horizontal="left"/>
    </xf>
    <xf numFmtId="0" fontId="3" fillId="37" borderId="21" xfId="0" applyFont="1" applyFill="1" applyBorder="1" applyAlignment="1">
      <alignment horizontal="left"/>
    </xf>
    <xf numFmtId="0" fontId="3" fillId="37" borderId="11" xfId="0" applyFont="1" applyFill="1" applyBorder="1" applyAlignment="1">
      <alignment horizontal="left"/>
    </xf>
    <xf numFmtId="0" fontId="3" fillId="36" borderId="23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25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/>
    </xf>
    <xf numFmtId="0" fontId="3" fillId="37" borderId="10" xfId="0" applyFont="1" applyFill="1" applyBorder="1" applyAlignment="1">
      <alignment horizontal="left" wrapText="1"/>
    </xf>
    <xf numFmtId="0" fontId="3" fillId="37" borderId="17" xfId="0" applyFont="1" applyFill="1" applyBorder="1" applyAlignment="1">
      <alignment horizontal="left" wrapText="1"/>
    </xf>
    <xf numFmtId="0" fontId="3" fillId="37" borderId="21" xfId="0" applyFont="1" applyFill="1" applyBorder="1" applyAlignment="1">
      <alignment horizontal="left" wrapText="1"/>
    </xf>
    <xf numFmtId="0" fontId="2" fillId="4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36" borderId="26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4" fontId="5" fillId="36" borderId="17" xfId="0" applyNumberFormat="1" applyFont="1" applyFill="1" applyBorder="1" applyAlignment="1">
      <alignment horizontal="left" wrapText="1"/>
    </xf>
    <xf numFmtId="4" fontId="5" fillId="36" borderId="21" xfId="0" applyNumberFormat="1" applyFont="1" applyFill="1" applyBorder="1" applyAlignment="1">
      <alignment horizontal="left" wrapText="1"/>
    </xf>
    <xf numFmtId="4" fontId="5" fillId="36" borderId="11" xfId="0" applyNumberFormat="1" applyFont="1" applyFill="1" applyBorder="1" applyAlignment="1">
      <alignment horizontal="left" wrapText="1"/>
    </xf>
    <xf numFmtId="0" fontId="7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left" vertical="top" wrapText="1"/>
    </xf>
    <xf numFmtId="0" fontId="3" fillId="34" borderId="21" xfId="0" applyFont="1" applyFill="1" applyBorder="1" applyAlignment="1">
      <alignment horizontal="left" vertical="top" wrapText="1"/>
    </xf>
    <xf numFmtId="0" fontId="3" fillId="34" borderId="22" xfId="0" applyFont="1" applyFill="1" applyBorder="1" applyAlignment="1">
      <alignment horizontal="left" wrapText="1"/>
    </xf>
    <xf numFmtId="0" fontId="2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7" fillId="34" borderId="0" xfId="0" applyFont="1" applyFill="1" applyAlignment="1">
      <alignment horizontal="left" wrapText="1"/>
    </xf>
    <xf numFmtId="2" fontId="5" fillId="34" borderId="0" xfId="0" applyNumberFormat="1" applyFont="1" applyFill="1" applyAlignment="1">
      <alignment horizontal="center" vertical="top" wrapText="1"/>
    </xf>
    <xf numFmtId="2" fontId="0" fillId="0" borderId="0" xfId="0" applyNumberFormat="1" applyAlignment="1">
      <alignment horizontal="center" vertical="top" wrapText="1"/>
    </xf>
    <xf numFmtId="0" fontId="7" fillId="34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7" fillId="34" borderId="0" xfId="0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34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Excel_BuiltIn_Dobro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C99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6"/>
  <sheetViews>
    <sheetView tabSelected="1" view="pageBreakPreview" zoomScaleSheetLayoutView="100" zoomScalePageLayoutView="0" workbookViewId="0" topLeftCell="A1">
      <selection activeCell="G21" sqref="G21"/>
    </sheetView>
  </sheetViews>
  <sheetFormatPr defaultColWidth="9.00390625" defaultRowHeight="12.75"/>
  <cols>
    <col min="1" max="1" width="8.00390625" style="1" customWidth="1"/>
    <col min="2" max="2" width="25.00390625" style="1" customWidth="1"/>
    <col min="3" max="3" width="21.75390625" style="1" customWidth="1"/>
    <col min="4" max="4" width="18.125" style="1" customWidth="1"/>
    <col min="5" max="5" width="21.625" style="1" customWidth="1"/>
    <col min="6" max="6" width="21.875" style="3" customWidth="1"/>
    <col min="7" max="7" width="23.875" style="33" customWidth="1"/>
    <col min="8" max="8" width="36.625" style="2" customWidth="1"/>
    <col min="9" max="9" width="20.875" style="113" customWidth="1"/>
    <col min="10" max="10" width="55.875" style="3" customWidth="1"/>
    <col min="11" max="16384" width="9.125" style="1" customWidth="1"/>
  </cols>
  <sheetData>
    <row r="1" spans="1:9" ht="70.5" customHeight="1">
      <c r="A1" s="289" t="s">
        <v>88</v>
      </c>
      <c r="B1" s="289"/>
      <c r="C1" s="289"/>
      <c r="D1" s="289"/>
      <c r="E1" s="289"/>
      <c r="F1" s="289"/>
      <c r="G1" s="49"/>
      <c r="I1" s="11"/>
    </row>
    <row r="2" spans="1:9" ht="21" customHeight="1">
      <c r="A2" s="49"/>
      <c r="B2" s="49"/>
      <c r="C2" s="49"/>
      <c r="D2" s="49"/>
      <c r="E2" s="49"/>
      <c r="F2" s="54"/>
      <c r="G2" s="49"/>
      <c r="I2" s="49"/>
    </row>
    <row r="3" spans="1:9" ht="28.5" customHeight="1">
      <c r="A3" s="290" t="s">
        <v>89</v>
      </c>
      <c r="B3" s="290"/>
      <c r="C3" s="290"/>
      <c r="D3" s="290"/>
      <c r="E3" s="290"/>
      <c r="F3" s="290"/>
      <c r="G3" s="32"/>
      <c r="I3" s="34"/>
    </row>
    <row r="4" spans="1:9" ht="15">
      <c r="A4" s="50"/>
      <c r="B4" s="50"/>
      <c r="C4" s="50"/>
      <c r="D4" s="50"/>
      <c r="E4" s="50"/>
      <c r="F4" s="64"/>
      <c r="G4" s="32"/>
      <c r="I4" s="34"/>
    </row>
    <row r="5" spans="1:9" ht="15">
      <c r="A5" s="276" t="s">
        <v>40</v>
      </c>
      <c r="B5" s="277"/>
      <c r="C5" s="277"/>
      <c r="D5" s="277"/>
      <c r="E5" s="73"/>
      <c r="F5" s="64"/>
      <c r="G5" s="32"/>
      <c r="I5" s="34"/>
    </row>
    <row r="6" spans="1:9" ht="15" customHeight="1">
      <c r="A6" s="278" t="s">
        <v>26</v>
      </c>
      <c r="B6" s="279"/>
      <c r="C6" s="279"/>
      <c r="D6" s="279"/>
      <c r="E6" s="279"/>
      <c r="F6" s="64"/>
      <c r="G6" s="32"/>
      <c r="I6" s="34"/>
    </row>
    <row r="7" spans="1:9" ht="15.75" customHeight="1">
      <c r="A7" s="278" t="s">
        <v>27</v>
      </c>
      <c r="B7" s="278"/>
      <c r="C7" s="278"/>
      <c r="D7" s="278"/>
      <c r="E7" s="278"/>
      <c r="F7" s="278"/>
      <c r="G7" s="32"/>
      <c r="I7" s="34"/>
    </row>
    <row r="8" spans="1:9" ht="15.75" customHeight="1" thickBot="1">
      <c r="A8" s="74"/>
      <c r="B8" s="74"/>
      <c r="C8" s="74"/>
      <c r="D8" s="74"/>
      <c r="E8" s="74"/>
      <c r="F8" s="64"/>
      <c r="G8" s="32"/>
      <c r="I8" s="34"/>
    </row>
    <row r="9" spans="1:13" ht="15.75" thickBot="1">
      <c r="A9" s="284" t="s">
        <v>32</v>
      </c>
      <c r="B9" s="285"/>
      <c r="C9" s="285"/>
      <c r="D9" s="285"/>
      <c r="E9" s="285"/>
      <c r="F9" s="286"/>
      <c r="G9" s="32"/>
      <c r="H9" s="10"/>
      <c r="I9" s="34"/>
      <c r="J9" s="18"/>
      <c r="K9" s="21"/>
      <c r="L9" s="21"/>
      <c r="M9" s="21"/>
    </row>
    <row r="10" spans="1:13" ht="15" customHeight="1">
      <c r="A10" s="5"/>
      <c r="B10" s="60"/>
      <c r="C10" s="60"/>
      <c r="D10" s="60"/>
      <c r="E10" s="60"/>
      <c r="F10" s="60"/>
      <c r="G10" s="32"/>
      <c r="H10" s="10"/>
      <c r="I10" s="34"/>
      <c r="J10" s="18"/>
      <c r="K10" s="21"/>
      <c r="L10" s="21"/>
      <c r="M10" s="21"/>
    </row>
    <row r="11" spans="1:13" ht="15.75" customHeight="1">
      <c r="A11" s="2"/>
      <c r="B11" s="66"/>
      <c r="C11" s="66"/>
      <c r="D11" s="66"/>
      <c r="E11" s="66"/>
      <c r="F11" s="63"/>
      <c r="G11" s="63"/>
      <c r="H11" s="10"/>
      <c r="I11" s="52"/>
      <c r="J11" s="18"/>
      <c r="K11" s="21"/>
      <c r="L11" s="21"/>
      <c r="M11" s="21"/>
    </row>
    <row r="12" spans="1:56" ht="43.5" customHeight="1">
      <c r="A12" s="40" t="s">
        <v>1</v>
      </c>
      <c r="B12" s="40" t="s">
        <v>36</v>
      </c>
      <c r="C12" s="40" t="s">
        <v>46</v>
      </c>
      <c r="D12" s="40" t="s">
        <v>28</v>
      </c>
      <c r="E12" s="40" t="s">
        <v>29</v>
      </c>
      <c r="F12" s="40" t="s">
        <v>2</v>
      </c>
      <c r="G12" s="24"/>
      <c r="H12" s="10"/>
      <c r="I12" s="24"/>
      <c r="J12" s="18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</row>
    <row r="13" spans="1:9" s="269" customFormat="1" ht="12.75">
      <c r="A13" s="256">
        <v>1</v>
      </c>
      <c r="B13" s="263" t="s">
        <v>73</v>
      </c>
      <c r="C13" s="263" t="s">
        <v>47</v>
      </c>
      <c r="D13" s="264">
        <v>22</v>
      </c>
      <c r="E13" s="265">
        <f>1660</f>
        <v>1660</v>
      </c>
      <c r="F13" s="266"/>
      <c r="G13" s="263"/>
      <c r="H13" s="267"/>
      <c r="I13" s="268"/>
    </row>
    <row r="14" spans="1:11" s="236" customFormat="1" ht="12.75">
      <c r="A14" s="256">
        <v>2</v>
      </c>
      <c r="B14" s="222" t="s">
        <v>81</v>
      </c>
      <c r="C14" s="223" t="s">
        <v>52</v>
      </c>
      <c r="D14" s="233">
        <v>8</v>
      </c>
      <c r="E14" s="238">
        <f>8*18</f>
        <v>144</v>
      </c>
      <c r="F14" s="226"/>
      <c r="G14" s="234"/>
      <c r="H14" s="235"/>
      <c r="K14" s="237"/>
    </row>
    <row r="15" spans="1:9" s="81" customFormat="1" ht="12.75">
      <c r="A15" s="256">
        <v>3</v>
      </c>
      <c r="B15" s="105" t="s">
        <v>83</v>
      </c>
      <c r="C15" s="105" t="s">
        <v>63</v>
      </c>
      <c r="D15" s="87">
        <v>41</v>
      </c>
      <c r="E15" s="82">
        <v>604.75</v>
      </c>
      <c r="F15" s="88"/>
      <c r="G15" s="105"/>
      <c r="H15" s="84"/>
      <c r="I15" s="83"/>
    </row>
    <row r="16" spans="1:9" s="81" customFormat="1" ht="12.75">
      <c r="A16" s="256">
        <v>4</v>
      </c>
      <c r="B16" s="105" t="s">
        <v>100</v>
      </c>
      <c r="C16" s="105" t="s">
        <v>47</v>
      </c>
      <c r="D16" s="87">
        <v>56</v>
      </c>
      <c r="E16" s="82">
        <f>56*20</f>
        <v>1120</v>
      </c>
      <c r="F16" s="88"/>
      <c r="G16" s="105"/>
      <c r="H16" s="84"/>
      <c r="I16" s="83"/>
    </row>
    <row r="17" spans="1:9" s="81" customFormat="1" ht="12.75">
      <c r="A17" s="256">
        <v>5</v>
      </c>
      <c r="B17" s="105" t="s">
        <v>101</v>
      </c>
      <c r="C17" s="105" t="s">
        <v>47</v>
      </c>
      <c r="D17" s="87">
        <v>56</v>
      </c>
      <c r="E17" s="82">
        <f>56*20</f>
        <v>1120</v>
      </c>
      <c r="F17" s="88"/>
      <c r="G17" s="105"/>
      <c r="H17" s="84"/>
      <c r="I17" s="83"/>
    </row>
    <row r="18" spans="1:9" s="81" customFormat="1" ht="12.75">
      <c r="A18" s="256">
        <v>6</v>
      </c>
      <c r="B18" s="105" t="s">
        <v>86</v>
      </c>
      <c r="C18" s="105" t="s">
        <v>47</v>
      </c>
      <c r="D18" s="87">
        <v>376</v>
      </c>
      <c r="E18" s="82">
        <f>21.47*376</f>
        <v>8072.719999999999</v>
      </c>
      <c r="F18" s="88"/>
      <c r="G18" s="105"/>
      <c r="H18" s="84"/>
      <c r="I18" s="83"/>
    </row>
    <row r="19" spans="1:9" s="81" customFormat="1" ht="12.75">
      <c r="A19" s="256">
        <v>7</v>
      </c>
      <c r="B19" s="105" t="s">
        <v>117</v>
      </c>
      <c r="C19" s="105" t="s">
        <v>116</v>
      </c>
      <c r="D19" s="87">
        <v>264</v>
      </c>
      <c r="E19" s="82">
        <f>264*3.46</f>
        <v>913.4399999999999</v>
      </c>
      <c r="F19" s="88"/>
      <c r="G19" s="105"/>
      <c r="H19" s="84"/>
      <c r="I19" s="83"/>
    </row>
    <row r="20" spans="1:9" s="81" customFormat="1" ht="13.5" customHeight="1">
      <c r="A20" s="256">
        <v>8</v>
      </c>
      <c r="B20" s="105" t="s">
        <v>118</v>
      </c>
      <c r="C20" s="105" t="s">
        <v>52</v>
      </c>
      <c r="D20" s="87">
        <v>6480</v>
      </c>
      <c r="E20" s="82">
        <v>350000</v>
      </c>
      <c r="F20" s="88"/>
      <c r="G20" s="105"/>
      <c r="H20" s="84"/>
      <c r="I20" s="83"/>
    </row>
    <row r="21" spans="1:11" s="148" customFormat="1" ht="25.5">
      <c r="A21" s="256">
        <v>9</v>
      </c>
      <c r="B21" s="105" t="s">
        <v>119</v>
      </c>
      <c r="C21" s="105" t="s">
        <v>47</v>
      </c>
      <c r="D21" s="87">
        <v>276</v>
      </c>
      <c r="E21" s="82">
        <v>0</v>
      </c>
      <c r="F21" s="153"/>
      <c r="G21" s="167"/>
      <c r="H21" s="30"/>
      <c r="K21" s="152"/>
    </row>
    <row r="22" spans="1:11" s="148" customFormat="1" ht="12.75">
      <c r="A22" s="213"/>
      <c r="B22" s="214"/>
      <c r="C22" s="215"/>
      <c r="D22" s="216"/>
      <c r="E22" s="217"/>
      <c r="F22" s="218"/>
      <c r="G22" s="219"/>
      <c r="H22" s="30"/>
      <c r="K22" s="152"/>
    </row>
    <row r="23" spans="1:13" ht="12.75">
      <c r="A23" s="13"/>
      <c r="B23" s="6"/>
      <c r="C23" s="6"/>
      <c r="D23" s="80" t="s">
        <v>5</v>
      </c>
      <c r="E23" s="72">
        <f>SUM(E13:E20)</f>
        <v>363634.91</v>
      </c>
      <c r="F23" s="24"/>
      <c r="G23" s="198"/>
      <c r="H23" s="10"/>
      <c r="I23" s="56"/>
      <c r="J23" s="18"/>
      <c r="K23" s="21"/>
      <c r="L23" s="21"/>
      <c r="M23" s="21"/>
    </row>
    <row r="24" spans="1:13" s="4" customFormat="1" ht="18.75" customHeight="1">
      <c r="A24" s="14"/>
      <c r="B24" s="14"/>
      <c r="C24" s="14"/>
      <c r="D24" s="6"/>
      <c r="E24" s="71"/>
      <c r="F24" s="25"/>
      <c r="G24" s="24"/>
      <c r="H24" s="51"/>
      <c r="I24" s="24"/>
      <c r="J24" s="52"/>
      <c r="K24" s="53"/>
      <c r="L24" s="53"/>
      <c r="M24" s="53"/>
    </row>
    <row r="25" spans="1:13" ht="15">
      <c r="A25" s="291" t="s">
        <v>7</v>
      </c>
      <c r="B25" s="291"/>
      <c r="C25" s="291"/>
      <c r="D25" s="291"/>
      <c r="E25" s="41">
        <v>20000</v>
      </c>
      <c r="F25" s="25" t="s">
        <v>6</v>
      </c>
      <c r="G25" s="44"/>
      <c r="H25" s="10"/>
      <c r="I25" s="44"/>
      <c r="J25" s="18"/>
      <c r="K25" s="21"/>
      <c r="L25" s="21"/>
      <c r="M25" s="21"/>
    </row>
    <row r="26" spans="1:13" s="98" customFormat="1" ht="15">
      <c r="A26" s="8"/>
      <c r="B26" s="8"/>
      <c r="C26" s="8"/>
      <c r="D26" s="8"/>
      <c r="E26" s="38"/>
      <c r="F26" s="25"/>
      <c r="G26" s="99"/>
      <c r="H26" s="95"/>
      <c r="I26" s="99"/>
      <c r="J26" s="96"/>
      <c r="K26" s="97"/>
      <c r="L26" s="97"/>
      <c r="M26" s="97"/>
    </row>
    <row r="27" spans="1:13" ht="12.75">
      <c r="A27" s="281" t="s">
        <v>17</v>
      </c>
      <c r="B27" s="282"/>
      <c r="C27" s="282"/>
      <c r="D27" s="283"/>
      <c r="E27" s="69">
        <f>+E23+E25</f>
        <v>383634.91</v>
      </c>
      <c r="F27" s="61"/>
      <c r="G27" s="57"/>
      <c r="H27" s="10"/>
      <c r="I27" s="57"/>
      <c r="J27" s="18"/>
      <c r="K27" s="21"/>
      <c r="L27" s="21"/>
      <c r="M27" s="21"/>
    </row>
    <row r="28" spans="1:13" ht="15">
      <c r="A28" s="37"/>
      <c r="B28" s="37"/>
      <c r="C28" s="37"/>
      <c r="D28" s="16"/>
      <c r="E28" s="15"/>
      <c r="F28" s="62"/>
      <c r="G28" s="57"/>
      <c r="H28" s="10"/>
      <c r="I28" s="57"/>
      <c r="J28" s="18"/>
      <c r="K28" s="21"/>
      <c r="L28" s="21"/>
      <c r="M28" s="21"/>
    </row>
    <row r="29" spans="1:13" ht="15.75" thickBot="1">
      <c r="A29" s="37"/>
      <c r="B29" s="37"/>
      <c r="C29" s="37"/>
      <c r="D29" s="16"/>
      <c r="E29" s="15"/>
      <c r="F29" s="62"/>
      <c r="G29" s="110"/>
      <c r="H29" s="10"/>
      <c r="I29" s="57"/>
      <c r="J29" s="18"/>
      <c r="K29" s="21"/>
      <c r="L29" s="21"/>
      <c r="M29" s="21"/>
    </row>
    <row r="30" spans="1:13" s="103" customFormat="1" ht="15.75" customHeight="1" thickBot="1">
      <c r="A30" s="284" t="s">
        <v>31</v>
      </c>
      <c r="B30" s="285"/>
      <c r="C30" s="285"/>
      <c r="D30" s="285"/>
      <c r="E30" s="285"/>
      <c r="F30" s="286"/>
      <c r="G30" s="101"/>
      <c r="H30" s="100"/>
      <c r="I30" s="104"/>
      <c r="J30" s="101"/>
      <c r="K30" s="102"/>
      <c r="L30" s="102"/>
      <c r="M30" s="102"/>
    </row>
    <row r="31" spans="1:13" ht="12.75">
      <c r="A31" s="29"/>
      <c r="G31" s="56"/>
      <c r="H31" s="10"/>
      <c r="I31" s="56"/>
      <c r="J31" s="18"/>
      <c r="K31" s="21"/>
      <c r="L31" s="21"/>
      <c r="M31" s="21"/>
    </row>
    <row r="32" spans="1:13" ht="38.25">
      <c r="A32" s="40" t="s">
        <v>1</v>
      </c>
      <c r="B32" s="40" t="s">
        <v>30</v>
      </c>
      <c r="C32" s="40" t="s">
        <v>48</v>
      </c>
      <c r="D32" s="40" t="s">
        <v>33</v>
      </c>
      <c r="E32" s="40" t="s">
        <v>34</v>
      </c>
      <c r="F32" s="40" t="s">
        <v>29</v>
      </c>
      <c r="G32" s="56"/>
      <c r="H32" s="10"/>
      <c r="I32" s="56"/>
      <c r="J32" s="18"/>
      <c r="K32" s="21"/>
      <c r="L32" s="21"/>
      <c r="M32" s="21"/>
    </row>
    <row r="33" spans="1:13" s="4" customFormat="1" ht="42" customHeight="1">
      <c r="A33" s="114">
        <v>1</v>
      </c>
      <c r="B33" s="114" t="s">
        <v>38</v>
      </c>
      <c r="C33" s="114" t="s">
        <v>49</v>
      </c>
      <c r="D33" s="114" t="s">
        <v>37</v>
      </c>
      <c r="E33" s="116">
        <v>310</v>
      </c>
      <c r="F33" s="41">
        <v>340000</v>
      </c>
      <c r="G33" s="57"/>
      <c r="H33" s="10"/>
      <c r="I33" s="24"/>
      <c r="J33" s="52"/>
      <c r="K33" s="53"/>
      <c r="L33" s="53"/>
      <c r="M33" s="53"/>
    </row>
    <row r="34" spans="1:13" ht="12.75">
      <c r="A34" s="118"/>
      <c r="B34" s="118"/>
      <c r="C34" s="118"/>
      <c r="D34" s="118"/>
      <c r="E34" s="69" t="s">
        <v>18</v>
      </c>
      <c r="F34" s="69">
        <f>SUM(F33:F33)</f>
        <v>340000</v>
      </c>
      <c r="G34" s="280"/>
      <c r="H34" s="280"/>
      <c r="I34" s="57"/>
      <c r="J34" s="18"/>
      <c r="K34" s="21"/>
      <c r="L34" s="21"/>
      <c r="M34" s="21"/>
    </row>
    <row r="35" spans="1:13" ht="12.75">
      <c r="A35" s="75"/>
      <c r="B35" s="75"/>
      <c r="C35" s="75"/>
      <c r="D35" s="75"/>
      <c r="E35" s="76"/>
      <c r="F35" s="71"/>
      <c r="G35" s="12"/>
      <c r="H35" s="12"/>
      <c r="I35" s="57"/>
      <c r="J35" s="18"/>
      <c r="K35" s="21"/>
      <c r="L35" s="21"/>
      <c r="M35" s="21"/>
    </row>
    <row r="36" spans="1:13" ht="15.75" thickBot="1">
      <c r="A36" s="75"/>
      <c r="B36" s="75"/>
      <c r="C36" s="75"/>
      <c r="D36" s="75"/>
      <c r="E36" s="76"/>
      <c r="F36" s="71"/>
      <c r="G36" s="32"/>
      <c r="H36" s="10"/>
      <c r="I36" s="21"/>
      <c r="J36" s="18"/>
      <c r="K36" s="21"/>
      <c r="L36" s="21"/>
      <c r="M36" s="21"/>
    </row>
    <row r="37" spans="1:13" ht="18" customHeight="1" thickBot="1">
      <c r="A37" s="284" t="s">
        <v>35</v>
      </c>
      <c r="B37" s="285"/>
      <c r="C37" s="285"/>
      <c r="D37" s="285"/>
      <c r="E37" s="285"/>
      <c r="F37" s="286"/>
      <c r="H37" s="10"/>
      <c r="I37" s="34"/>
      <c r="J37" s="18"/>
      <c r="K37" s="21"/>
      <c r="L37" s="21"/>
      <c r="M37" s="21"/>
    </row>
    <row r="38" spans="1:13" ht="0.75" customHeight="1">
      <c r="A38" s="29"/>
      <c r="G38" s="32"/>
      <c r="H38" s="10"/>
      <c r="I38" s="34"/>
      <c r="J38" s="18"/>
      <c r="K38" s="21"/>
      <c r="L38" s="21"/>
      <c r="M38" s="21"/>
    </row>
    <row r="39" spans="1:13" ht="21.75" customHeight="1">
      <c r="A39" s="274" t="s">
        <v>39</v>
      </c>
      <c r="B39" s="275"/>
      <c r="C39" s="275"/>
      <c r="D39" s="275"/>
      <c r="H39" s="10"/>
      <c r="I39" s="34"/>
      <c r="J39" s="18"/>
      <c r="K39" s="21"/>
      <c r="L39" s="21"/>
      <c r="M39" s="21"/>
    </row>
    <row r="40" spans="1:13" ht="29.25" customHeight="1">
      <c r="A40" s="40" t="s">
        <v>1</v>
      </c>
      <c r="B40" s="40" t="s">
        <v>36</v>
      </c>
      <c r="C40" s="40" t="s">
        <v>48</v>
      </c>
      <c r="D40" s="40" t="s">
        <v>58</v>
      </c>
      <c r="E40" s="40" t="s">
        <v>57</v>
      </c>
      <c r="F40" s="40" t="s">
        <v>29</v>
      </c>
      <c r="J40" s="18"/>
      <c r="K40" s="21"/>
      <c r="L40" s="21"/>
      <c r="M40" s="21"/>
    </row>
    <row r="41" spans="1:13" s="103" customFormat="1" ht="15">
      <c r="A41" s="257">
        <v>1</v>
      </c>
      <c r="B41" s="87" t="s">
        <v>55</v>
      </c>
      <c r="C41" s="258" t="s">
        <v>56</v>
      </c>
      <c r="D41" s="257">
        <v>14.5</v>
      </c>
      <c r="E41" s="259" t="s">
        <v>59</v>
      </c>
      <c r="F41" s="270">
        <v>8757.73</v>
      </c>
      <c r="G41" s="260"/>
      <c r="H41" s="261"/>
      <c r="I41" s="262"/>
      <c r="J41" s="101"/>
      <c r="K41" s="102"/>
      <c r="L41" s="102"/>
      <c r="M41" s="102"/>
    </row>
    <row r="42" spans="1:13" s="103" customFormat="1" ht="15">
      <c r="A42" s="257">
        <v>2</v>
      </c>
      <c r="B42" s="87" t="s">
        <v>108</v>
      </c>
      <c r="C42" s="258" t="s">
        <v>49</v>
      </c>
      <c r="D42" s="257"/>
      <c r="E42" s="259" t="s">
        <v>109</v>
      </c>
      <c r="F42" s="270">
        <v>1411</v>
      </c>
      <c r="G42" s="260"/>
      <c r="H42" s="261"/>
      <c r="I42" s="262"/>
      <c r="J42" s="101"/>
      <c r="K42" s="102"/>
      <c r="L42" s="102"/>
      <c r="M42" s="102"/>
    </row>
    <row r="43" spans="1:11" s="19" customFormat="1" ht="51.75" customHeight="1">
      <c r="A43" s="114">
        <v>3</v>
      </c>
      <c r="B43" s="131" t="s">
        <v>84</v>
      </c>
      <c r="C43" s="114" t="s">
        <v>94</v>
      </c>
      <c r="D43" s="114">
        <v>7.8</v>
      </c>
      <c r="E43" s="122" t="s">
        <v>85</v>
      </c>
      <c r="F43" s="122">
        <v>1541.43</v>
      </c>
      <c r="G43" s="11"/>
      <c r="H43" s="31"/>
      <c r="K43" s="186"/>
    </row>
    <row r="44" spans="1:13" ht="16.5" customHeight="1">
      <c r="A44" s="139"/>
      <c r="B44" s="140"/>
      <c r="C44" s="140"/>
      <c r="D44" s="141"/>
      <c r="E44" s="69" t="s">
        <v>18</v>
      </c>
      <c r="F44" s="69">
        <f>SUM(F41:F43)</f>
        <v>11710.16</v>
      </c>
      <c r="H44" s="11"/>
      <c r="J44" s="18"/>
      <c r="K44" s="21"/>
      <c r="L44" s="21"/>
      <c r="M44" s="21"/>
    </row>
    <row r="45" spans="1:10" ht="17.25" customHeight="1">
      <c r="A45" s="75"/>
      <c r="B45" s="75"/>
      <c r="C45" s="75"/>
      <c r="D45" s="75"/>
      <c r="E45" s="76"/>
      <c r="F45" s="71"/>
      <c r="H45" s="11"/>
      <c r="I45" s="1"/>
      <c r="J45" s="1"/>
    </row>
    <row r="46" spans="1:10" ht="35.25" customHeight="1">
      <c r="A46" s="292"/>
      <c r="B46" s="292"/>
      <c r="C46" s="37"/>
      <c r="D46" s="16"/>
      <c r="E46" s="15"/>
      <c r="F46" s="65"/>
      <c r="G46" s="288"/>
      <c r="H46" s="288"/>
      <c r="I46" s="1"/>
      <c r="J46" s="1"/>
    </row>
    <row r="47" spans="1:10" ht="15">
      <c r="A47" s="271" t="s">
        <v>90</v>
      </c>
      <c r="B47" s="272"/>
      <c r="C47" s="273"/>
      <c r="D47" s="58"/>
      <c r="E47" s="58">
        <f>+E27+F34+F44</f>
        <v>735345.07</v>
      </c>
      <c r="F47" s="65"/>
      <c r="G47" s="280"/>
      <c r="H47" s="280"/>
      <c r="I47" s="1"/>
      <c r="J47" s="1"/>
    </row>
    <row r="48" spans="1:10" ht="15">
      <c r="A48" s="138"/>
      <c r="B48" s="138"/>
      <c r="C48" s="138"/>
      <c r="D48" s="138"/>
      <c r="E48" s="138"/>
      <c r="F48" s="65"/>
      <c r="G48" s="12"/>
      <c r="H48" s="12"/>
      <c r="I48" s="1"/>
      <c r="J48" s="1"/>
    </row>
    <row r="49" spans="1:10" ht="12.75">
      <c r="A49" s="68" t="s">
        <v>22</v>
      </c>
      <c r="B49" s="79"/>
      <c r="C49" s="79"/>
      <c r="D49" s="39"/>
      <c r="E49" s="79"/>
      <c r="F49" s="39"/>
      <c r="H49" s="11"/>
      <c r="I49" s="1"/>
      <c r="J49" s="1"/>
    </row>
    <row r="50" spans="1:10" ht="12.75">
      <c r="A50" s="68"/>
      <c r="B50" s="79"/>
      <c r="C50" s="79"/>
      <c r="D50" s="39"/>
      <c r="E50" s="79"/>
      <c r="F50" s="39"/>
      <c r="I50" s="1"/>
      <c r="J50" s="1"/>
    </row>
    <row r="51" spans="1:10" ht="12.75">
      <c r="A51" s="39"/>
      <c r="B51" s="79"/>
      <c r="C51" s="79"/>
      <c r="D51" s="39"/>
      <c r="E51" s="79"/>
      <c r="F51" s="39"/>
      <c r="I51" s="1"/>
      <c r="J51" s="1"/>
    </row>
    <row r="52" spans="1:10" ht="12.75">
      <c r="A52" s="39" t="s">
        <v>45</v>
      </c>
      <c r="B52" s="1" t="s">
        <v>102</v>
      </c>
      <c r="D52" s="45"/>
      <c r="E52" s="20"/>
      <c r="F52" s="39"/>
      <c r="I52" s="1"/>
      <c r="J52" s="1"/>
    </row>
    <row r="53" spans="1:10" ht="12.75">
      <c r="A53" s="21" t="s">
        <v>19</v>
      </c>
      <c r="B53" s="115"/>
      <c r="C53" s="115"/>
      <c r="D53" s="23"/>
      <c r="E53" s="20"/>
      <c r="F53" s="22"/>
      <c r="I53" s="1"/>
      <c r="J53" s="1"/>
    </row>
    <row r="54" spans="6:10" ht="12.75">
      <c r="F54" s="22"/>
      <c r="I54" s="1"/>
      <c r="J54" s="1"/>
    </row>
    <row r="55" spans="5:10" ht="12.75">
      <c r="E55" s="280" t="s">
        <v>9</v>
      </c>
      <c r="F55" s="280"/>
      <c r="I55" s="1"/>
      <c r="J55" s="1"/>
    </row>
    <row r="56" spans="5:10" ht="12.75">
      <c r="E56" s="280" t="s">
        <v>41</v>
      </c>
      <c r="F56" s="287"/>
      <c r="I56" s="1"/>
      <c r="J56" s="1"/>
    </row>
  </sheetData>
  <sheetProtection selectLockedCells="1" selectUnlockedCells="1"/>
  <mergeCells count="18">
    <mergeCell ref="E55:F55"/>
    <mergeCell ref="E56:F56"/>
    <mergeCell ref="G47:H47"/>
    <mergeCell ref="G46:H46"/>
    <mergeCell ref="A1:F1"/>
    <mergeCell ref="A3:F3"/>
    <mergeCell ref="A25:D25"/>
    <mergeCell ref="A46:B46"/>
    <mergeCell ref="A30:F30"/>
    <mergeCell ref="A7:F7"/>
    <mergeCell ref="A47:C47"/>
    <mergeCell ref="A39:D39"/>
    <mergeCell ref="A5:D5"/>
    <mergeCell ref="A6:E6"/>
    <mergeCell ref="G34:H34"/>
    <mergeCell ref="A27:D27"/>
    <mergeCell ref="A37:F37"/>
    <mergeCell ref="A9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 alignWithMargins="0">
    <oddFooter>&amp;CStran &amp;P od &amp;N</oddFooter>
  </headerFooter>
  <colBreaks count="1" manualBreakCount="1">
    <brk id="6" max="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6"/>
  <sheetViews>
    <sheetView view="pageBreakPreview" zoomScaleNormal="75" zoomScaleSheetLayoutView="100" zoomScalePageLayoutView="0" workbookViewId="0" topLeftCell="A34">
      <selection activeCell="G45" sqref="G45"/>
    </sheetView>
  </sheetViews>
  <sheetFormatPr defaultColWidth="9.00390625" defaultRowHeight="12.75"/>
  <cols>
    <col min="1" max="1" width="5.875" style="19" customWidth="1"/>
    <col min="2" max="2" width="25.125" style="19" customWidth="1"/>
    <col min="3" max="3" width="25.125" style="31" customWidth="1"/>
    <col min="4" max="4" width="16.375" style="150" customWidth="1"/>
    <col min="5" max="5" width="24.00390625" style="19" customWidth="1"/>
    <col min="6" max="6" width="17.875" style="19" customWidth="1"/>
    <col min="7" max="7" width="23.00390625" style="89" customWidth="1"/>
    <col min="8" max="8" width="40.00390625" style="31" customWidth="1"/>
    <col min="9" max="9" width="15.25390625" style="19" customWidth="1"/>
    <col min="10" max="10" width="3.75390625" style="19" customWidth="1"/>
    <col min="11" max="11" width="8.125" style="186" customWidth="1"/>
    <col min="12" max="16384" width="9.125" style="19" customWidth="1"/>
  </cols>
  <sheetData>
    <row r="1" spans="1:11" ht="42.75" customHeight="1">
      <c r="A1" s="304" t="s">
        <v>54</v>
      </c>
      <c r="B1" s="304"/>
      <c r="C1" s="304"/>
      <c r="D1" s="304"/>
      <c r="E1" s="304"/>
      <c r="F1" s="304"/>
      <c r="G1" s="59"/>
      <c r="K1" s="19"/>
    </row>
    <row r="2" spans="1:11" ht="23.25" customHeight="1">
      <c r="A2" s="24"/>
      <c r="B2" s="123"/>
      <c r="C2" s="24"/>
      <c r="D2" s="8"/>
      <c r="E2" s="24"/>
      <c r="F2" s="24"/>
      <c r="G2" s="30"/>
      <c r="K2" s="24"/>
    </row>
    <row r="3" spans="1:11" ht="36" customHeight="1">
      <c r="A3" s="305" t="s">
        <v>91</v>
      </c>
      <c r="B3" s="305"/>
      <c r="C3" s="305"/>
      <c r="D3" s="305"/>
      <c r="E3" s="305"/>
      <c r="F3" s="305"/>
      <c r="G3" s="30"/>
      <c r="K3" s="19"/>
    </row>
    <row r="4" spans="1:11" ht="21.75" customHeight="1">
      <c r="A4" s="25"/>
      <c r="B4" s="124"/>
      <c r="C4" s="25"/>
      <c r="D4" s="16"/>
      <c r="E4" s="25"/>
      <c r="F4" s="25"/>
      <c r="G4" s="30"/>
      <c r="K4" s="19"/>
    </row>
    <row r="5" spans="1:17" ht="15">
      <c r="A5" s="278" t="s">
        <v>25</v>
      </c>
      <c r="B5" s="279"/>
      <c r="C5" s="279"/>
      <c r="D5" s="279"/>
      <c r="E5" s="73"/>
      <c r="F5" s="25"/>
      <c r="G5" s="30"/>
      <c r="H5" s="30"/>
      <c r="I5" s="148"/>
      <c r="J5" s="148"/>
      <c r="K5" s="25"/>
      <c r="L5" s="148"/>
      <c r="M5" s="148"/>
      <c r="N5" s="148"/>
      <c r="O5" s="148"/>
      <c r="P5" s="148"/>
      <c r="Q5" s="148"/>
    </row>
    <row r="6" spans="1:17" ht="15">
      <c r="A6" s="278" t="s">
        <v>26</v>
      </c>
      <c r="B6" s="279"/>
      <c r="C6" s="279"/>
      <c r="D6" s="279"/>
      <c r="E6" s="73"/>
      <c r="F6" s="25"/>
      <c r="G6" s="30"/>
      <c r="H6" s="30"/>
      <c r="I6" s="148"/>
      <c r="J6" s="148"/>
      <c r="K6" s="25"/>
      <c r="L6" s="148"/>
      <c r="M6" s="148"/>
      <c r="N6" s="148"/>
      <c r="O6" s="148"/>
      <c r="P6" s="148"/>
      <c r="Q6" s="148"/>
    </row>
    <row r="7" spans="1:17" ht="15">
      <c r="A7" s="278" t="s">
        <v>27</v>
      </c>
      <c r="B7" s="278"/>
      <c r="C7" s="278"/>
      <c r="D7" s="278"/>
      <c r="E7" s="297"/>
      <c r="F7" s="25"/>
      <c r="G7" s="30"/>
      <c r="H7" s="30"/>
      <c r="I7" s="148"/>
      <c r="J7" s="148"/>
      <c r="K7" s="25"/>
      <c r="L7" s="148"/>
      <c r="M7" s="148"/>
      <c r="N7" s="148"/>
      <c r="O7" s="148"/>
      <c r="P7" s="148"/>
      <c r="Q7" s="148"/>
    </row>
    <row r="8" spans="1:17" ht="15.75" thickBot="1">
      <c r="A8" s="77"/>
      <c r="B8" s="125"/>
      <c r="C8" s="77"/>
      <c r="D8" s="77"/>
      <c r="E8" s="78"/>
      <c r="F8" s="25"/>
      <c r="G8" s="30"/>
      <c r="H8" s="30"/>
      <c r="I8" s="148"/>
      <c r="J8" s="148"/>
      <c r="K8" s="25"/>
      <c r="L8" s="148"/>
      <c r="M8" s="148"/>
      <c r="N8" s="148"/>
      <c r="O8" s="148"/>
      <c r="P8" s="148"/>
      <c r="Q8" s="148"/>
    </row>
    <row r="9" spans="1:17" ht="24.75" customHeight="1" thickBot="1">
      <c r="A9" s="298" t="s">
        <v>0</v>
      </c>
      <c r="B9" s="299"/>
      <c r="C9" s="299"/>
      <c r="D9" s="299"/>
      <c r="E9" s="299"/>
      <c r="F9" s="299"/>
      <c r="G9" s="30"/>
      <c r="H9" s="30"/>
      <c r="I9" s="148"/>
      <c r="J9" s="148"/>
      <c r="K9" s="26"/>
      <c r="L9" s="148"/>
      <c r="M9" s="148"/>
      <c r="N9" s="148"/>
      <c r="O9" s="148"/>
      <c r="P9" s="148"/>
      <c r="Q9" s="148"/>
    </row>
    <row r="10" spans="1:11" s="148" customFormat="1" ht="18" customHeight="1">
      <c r="A10" s="27"/>
      <c r="B10" s="26"/>
      <c r="C10" s="25"/>
      <c r="D10" s="132"/>
      <c r="E10" s="28"/>
      <c r="F10" s="28"/>
      <c r="G10" s="30"/>
      <c r="H10" s="30"/>
      <c r="K10" s="28"/>
    </row>
    <row r="11" spans="1:17" ht="12.75">
      <c r="A11" s="308"/>
      <c r="B11" s="308"/>
      <c r="F11" s="151"/>
      <c r="G11" s="30"/>
      <c r="H11" s="30"/>
      <c r="I11" s="148"/>
      <c r="J11" s="148"/>
      <c r="K11" s="152"/>
      <c r="L11" s="148"/>
      <c r="M11" s="148"/>
      <c r="N11" s="148"/>
      <c r="O11" s="148"/>
      <c r="P11" s="148"/>
      <c r="Q11" s="148"/>
    </row>
    <row r="12" spans="1:17" ht="38.25">
      <c r="A12" s="40" t="s">
        <v>1</v>
      </c>
      <c r="B12" s="126" t="s">
        <v>11</v>
      </c>
      <c r="C12" s="40" t="s">
        <v>46</v>
      </c>
      <c r="D12" s="117" t="s">
        <v>42</v>
      </c>
      <c r="E12" s="40" t="s">
        <v>12</v>
      </c>
      <c r="F12" s="40" t="s">
        <v>2</v>
      </c>
      <c r="G12" s="40"/>
      <c r="H12" s="24"/>
      <c r="I12" s="148"/>
      <c r="J12" s="148"/>
      <c r="K12" s="24"/>
      <c r="L12" s="148"/>
      <c r="M12" s="148"/>
      <c r="N12" s="148"/>
      <c r="O12" s="148"/>
      <c r="P12" s="148"/>
      <c r="Q12" s="148"/>
    </row>
    <row r="13" spans="1:17" s="232" customFormat="1" ht="12.75">
      <c r="A13" s="221">
        <v>1</v>
      </c>
      <c r="B13" s="222" t="s">
        <v>20</v>
      </c>
      <c r="C13" s="223" t="s">
        <v>50</v>
      </c>
      <c r="D13" s="224">
        <v>1132</v>
      </c>
      <c r="E13" s="225">
        <v>1279.16</v>
      </c>
      <c r="F13" s="226"/>
      <c r="G13" s="227"/>
      <c r="H13" s="228"/>
      <c r="I13" s="229"/>
      <c r="J13" s="230"/>
      <c r="K13" s="231"/>
      <c r="L13" s="229"/>
      <c r="M13" s="229"/>
      <c r="N13" s="229"/>
      <c r="O13" s="229"/>
      <c r="P13" s="229"/>
      <c r="Q13" s="229"/>
    </row>
    <row r="14" spans="1:20" s="158" customFormat="1" ht="12.75">
      <c r="A14" s="42">
        <v>2</v>
      </c>
      <c r="B14" s="128" t="s">
        <v>82</v>
      </c>
      <c r="C14" s="119" t="s">
        <v>47</v>
      </c>
      <c r="D14" s="105">
        <f>189+2394</f>
        <v>2583</v>
      </c>
      <c r="E14" s="142">
        <v>20000</v>
      </c>
      <c r="F14" s="106"/>
      <c r="G14" s="85"/>
      <c r="H14" s="90"/>
      <c r="I14" s="156"/>
      <c r="J14" s="91"/>
      <c r="K14" s="92"/>
      <c r="L14" s="91"/>
      <c r="M14" s="157"/>
      <c r="N14" s="93"/>
      <c r="O14" s="91"/>
      <c r="P14" s="91"/>
      <c r="Q14" s="91"/>
      <c r="R14" s="91"/>
      <c r="S14" s="91"/>
      <c r="T14" s="91"/>
    </row>
    <row r="15" spans="1:11" s="160" customFormat="1" ht="12.75">
      <c r="A15" s="42">
        <v>3</v>
      </c>
      <c r="B15" s="128" t="s">
        <v>43</v>
      </c>
      <c r="C15" s="70" t="s">
        <v>51</v>
      </c>
      <c r="D15" s="133">
        <v>3149</v>
      </c>
      <c r="E15" s="143">
        <v>0</v>
      </c>
      <c r="F15" s="159">
        <v>0.06666666666666667</v>
      </c>
      <c r="G15" s="85"/>
      <c r="H15" s="85"/>
      <c r="K15" s="86"/>
    </row>
    <row r="16" spans="1:17" s="164" customFormat="1" ht="12.75">
      <c r="A16" s="42">
        <v>4</v>
      </c>
      <c r="B16" s="129" t="s">
        <v>67</v>
      </c>
      <c r="C16" s="144" t="s">
        <v>52</v>
      </c>
      <c r="D16" s="134">
        <v>115.18</v>
      </c>
      <c r="E16" s="142">
        <f>115.18*6.26</f>
        <v>721.0268</v>
      </c>
      <c r="F16" s="161" t="s">
        <v>4</v>
      </c>
      <c r="G16" s="162"/>
      <c r="H16" s="108"/>
      <c r="I16" s="163"/>
      <c r="J16" s="163"/>
      <c r="K16" s="109"/>
      <c r="L16" s="163"/>
      <c r="M16" s="163"/>
      <c r="N16" s="163"/>
      <c r="O16" s="163"/>
      <c r="P16" s="163"/>
      <c r="Q16" s="163"/>
    </row>
    <row r="17" spans="1:17" s="164" customFormat="1" ht="12.75">
      <c r="A17" s="221">
        <v>5</v>
      </c>
      <c r="B17" s="145" t="s">
        <v>66</v>
      </c>
      <c r="C17" s="146" t="s">
        <v>52</v>
      </c>
      <c r="D17" s="147">
        <v>60</v>
      </c>
      <c r="E17" s="195">
        <f>60*16.21</f>
        <v>972.6</v>
      </c>
      <c r="F17" s="165" t="s">
        <v>4</v>
      </c>
      <c r="G17" s="166"/>
      <c r="H17" s="108"/>
      <c r="I17" s="163"/>
      <c r="J17" s="163"/>
      <c r="K17" s="109"/>
      <c r="L17" s="163"/>
      <c r="M17" s="163"/>
      <c r="N17" s="163"/>
      <c r="O17" s="163"/>
      <c r="P17" s="163"/>
      <c r="Q17" s="163"/>
    </row>
    <row r="18" spans="1:17" s="155" customFormat="1" ht="25.5">
      <c r="A18" s="221">
        <v>6</v>
      </c>
      <c r="B18" s="127" t="s">
        <v>61</v>
      </c>
      <c r="C18" s="107" t="s">
        <v>47</v>
      </c>
      <c r="D18" s="135">
        <f>297+40+315+26+31+173+23</f>
        <v>905</v>
      </c>
      <c r="E18" s="48">
        <f>905*2.03</f>
        <v>1837.1499999999999</v>
      </c>
      <c r="F18" s="153"/>
      <c r="G18" s="167"/>
      <c r="H18" s="46"/>
      <c r="I18" s="154"/>
      <c r="J18" s="154"/>
      <c r="K18" s="47"/>
      <c r="L18" s="154"/>
      <c r="M18" s="154"/>
      <c r="N18" s="154"/>
      <c r="O18" s="154"/>
      <c r="P18" s="154"/>
      <c r="Q18" s="154"/>
    </row>
    <row r="19" spans="1:17" ht="12.75">
      <c r="A19" s="221">
        <v>7</v>
      </c>
      <c r="B19" s="130" t="s">
        <v>62</v>
      </c>
      <c r="C19" s="137" t="s">
        <v>53</v>
      </c>
      <c r="D19" s="111">
        <v>21</v>
      </c>
      <c r="E19" s="197">
        <v>81.9</v>
      </c>
      <c r="F19" s="168"/>
      <c r="G19" s="169"/>
      <c r="H19" s="30"/>
      <c r="I19" s="148"/>
      <c r="J19" s="148"/>
      <c r="K19" s="152"/>
      <c r="L19" s="148"/>
      <c r="M19" s="148"/>
      <c r="N19" s="148"/>
      <c r="O19" s="148"/>
      <c r="P19" s="148"/>
      <c r="Q19" s="148"/>
    </row>
    <row r="20" spans="1:17" ht="12.75">
      <c r="A20" s="42">
        <v>8</v>
      </c>
      <c r="B20" s="130" t="s">
        <v>64</v>
      </c>
      <c r="C20" s="137" t="s">
        <v>63</v>
      </c>
      <c r="D20" s="111">
        <v>562</v>
      </c>
      <c r="E20" s="197">
        <f>562*2.21</f>
        <v>1242.02</v>
      </c>
      <c r="F20" s="168"/>
      <c r="G20" s="169"/>
      <c r="H20" s="30"/>
      <c r="I20" s="148"/>
      <c r="J20" s="148"/>
      <c r="K20" s="152"/>
      <c r="L20" s="148"/>
      <c r="M20" s="148"/>
      <c r="N20" s="148"/>
      <c r="O20" s="148"/>
      <c r="P20" s="148"/>
      <c r="Q20" s="148"/>
    </row>
    <row r="21" spans="1:17" ht="12.75">
      <c r="A21" s="42">
        <v>9</v>
      </c>
      <c r="B21" s="130" t="s">
        <v>68</v>
      </c>
      <c r="C21" s="107" t="s">
        <v>47</v>
      </c>
      <c r="D21" s="111">
        <f>10+6+185</f>
        <v>201</v>
      </c>
      <c r="E21" s="197">
        <f>201*1.16</f>
        <v>233.16</v>
      </c>
      <c r="F21" s="168"/>
      <c r="G21" s="169"/>
      <c r="H21" s="30"/>
      <c r="I21" s="148"/>
      <c r="J21" s="148"/>
      <c r="K21" s="152"/>
      <c r="L21" s="148"/>
      <c r="M21" s="148"/>
      <c r="N21" s="148"/>
      <c r="O21" s="148"/>
      <c r="P21" s="148"/>
      <c r="Q21" s="148"/>
    </row>
    <row r="22" spans="1:17" ht="12.75">
      <c r="A22" s="42">
        <v>10</v>
      </c>
      <c r="B22" s="130" t="s">
        <v>65</v>
      </c>
      <c r="C22" s="137" t="s">
        <v>50</v>
      </c>
      <c r="D22" s="111">
        <v>68</v>
      </c>
      <c r="E22" s="197">
        <f>68*1.16</f>
        <v>78.88</v>
      </c>
      <c r="F22" s="168"/>
      <c r="G22" s="169"/>
      <c r="H22" s="30"/>
      <c r="I22" s="148"/>
      <c r="J22" s="148"/>
      <c r="K22" s="152"/>
      <c r="L22" s="148"/>
      <c r="M22" s="148"/>
      <c r="N22" s="148"/>
      <c r="O22" s="148"/>
      <c r="P22" s="148"/>
      <c r="Q22" s="148"/>
    </row>
    <row r="23" spans="1:11" s="170" customFormat="1" ht="12.75">
      <c r="A23" s="221">
        <v>11</v>
      </c>
      <c r="B23" s="127" t="s">
        <v>44</v>
      </c>
      <c r="C23" s="137" t="s">
        <v>53</v>
      </c>
      <c r="D23" s="114">
        <v>840</v>
      </c>
      <c r="E23" s="48">
        <v>0</v>
      </c>
      <c r="F23" s="153"/>
      <c r="G23" s="167"/>
      <c r="H23" s="89"/>
      <c r="K23" s="171"/>
    </row>
    <row r="24" spans="1:11" s="148" customFormat="1" ht="12.75">
      <c r="A24" s="221">
        <v>12</v>
      </c>
      <c r="B24" s="127" t="s">
        <v>74</v>
      </c>
      <c r="C24" s="119" t="s">
        <v>47</v>
      </c>
      <c r="D24" s="114">
        <v>20</v>
      </c>
      <c r="E24" s="48">
        <v>0</v>
      </c>
      <c r="F24" s="153"/>
      <c r="G24" s="167"/>
      <c r="H24" s="30"/>
      <c r="K24" s="152"/>
    </row>
    <row r="25" spans="1:11" s="236" customFormat="1" ht="12.75">
      <c r="A25" s="42">
        <v>13</v>
      </c>
      <c r="B25" s="245" t="s">
        <v>97</v>
      </c>
      <c r="C25" s="243" t="s">
        <v>47</v>
      </c>
      <c r="D25" s="246">
        <v>1397</v>
      </c>
      <c r="E25" s="247">
        <f>1397*40</f>
        <v>55880</v>
      </c>
      <c r="F25" s="248"/>
      <c r="G25" s="249"/>
      <c r="H25" s="235"/>
      <c r="K25" s="239"/>
    </row>
    <row r="26" spans="1:7" ht="12.75">
      <c r="A26" s="221">
        <v>14</v>
      </c>
      <c r="B26" s="130" t="s">
        <v>87</v>
      </c>
      <c r="C26" s="243" t="s">
        <v>47</v>
      </c>
      <c r="D26" s="111">
        <v>931</v>
      </c>
      <c r="E26" s="197">
        <v>37240</v>
      </c>
      <c r="F26" s="168"/>
      <c r="G26" s="240"/>
    </row>
    <row r="27" spans="1:11" s="170" customFormat="1" ht="12.75">
      <c r="A27" s="221">
        <v>15</v>
      </c>
      <c r="B27" s="127" t="s">
        <v>95</v>
      </c>
      <c r="C27" s="137" t="s">
        <v>52</v>
      </c>
      <c r="D27" s="233">
        <f>69+640+1295</f>
        <v>2004</v>
      </c>
      <c r="E27" s="48">
        <f>2004*2</f>
        <v>4008</v>
      </c>
      <c r="F27" s="153"/>
      <c r="G27" s="244"/>
      <c r="H27" s="89"/>
      <c r="K27" s="171"/>
    </row>
    <row r="28" spans="1:11" s="170" customFormat="1" ht="51">
      <c r="A28" s="42">
        <v>16</v>
      </c>
      <c r="B28" s="127" t="s">
        <v>96</v>
      </c>
      <c r="C28" s="137" t="s">
        <v>53</v>
      </c>
      <c r="D28" s="233">
        <f>29+89+12+270+79+34+113+1154+233+87+247+1200</f>
        <v>3547</v>
      </c>
      <c r="E28" s="48">
        <f>3547*2</f>
        <v>7094</v>
      </c>
      <c r="F28" s="153"/>
      <c r="G28" s="244"/>
      <c r="H28" s="89"/>
      <c r="K28" s="171"/>
    </row>
    <row r="29" spans="1:11" s="170" customFormat="1" ht="12.75">
      <c r="A29" s="221">
        <v>17</v>
      </c>
      <c r="B29" s="127" t="s">
        <v>98</v>
      </c>
      <c r="C29" s="223" t="s">
        <v>75</v>
      </c>
      <c r="D29" s="233">
        <v>1111</v>
      </c>
      <c r="E29" s="48">
        <f>1111*2</f>
        <v>2222</v>
      </c>
      <c r="F29" s="153"/>
      <c r="G29" s="244"/>
      <c r="H29" s="89"/>
      <c r="K29" s="171"/>
    </row>
    <row r="30" spans="1:11" s="170" customFormat="1" ht="12.75">
      <c r="A30" s="221">
        <v>18</v>
      </c>
      <c r="B30" s="127" t="s">
        <v>64</v>
      </c>
      <c r="C30" s="137" t="s">
        <v>63</v>
      </c>
      <c r="D30" s="233">
        <v>562</v>
      </c>
      <c r="E30" s="48">
        <f>562*10</f>
        <v>5620</v>
      </c>
      <c r="F30" s="153"/>
      <c r="G30" s="244"/>
      <c r="H30" s="89"/>
      <c r="K30" s="171"/>
    </row>
    <row r="31" spans="1:11" s="148" customFormat="1" ht="12.75">
      <c r="A31" s="42">
        <v>19</v>
      </c>
      <c r="B31" s="127" t="s">
        <v>115</v>
      </c>
      <c r="C31" s="137" t="s">
        <v>63</v>
      </c>
      <c r="D31" s="233">
        <v>264</v>
      </c>
      <c r="E31" s="48">
        <f>264*3.46</f>
        <v>913.4399999999999</v>
      </c>
      <c r="F31" s="153"/>
      <c r="G31" s="244"/>
      <c r="H31" s="30"/>
      <c r="K31" s="152"/>
    </row>
    <row r="32" spans="1:11" s="148" customFormat="1" ht="12.75">
      <c r="A32" s="221">
        <v>20</v>
      </c>
      <c r="B32" s="127" t="s">
        <v>113</v>
      </c>
      <c r="C32" s="137" t="s">
        <v>114</v>
      </c>
      <c r="D32" s="233">
        <v>438</v>
      </c>
      <c r="E32" s="48">
        <f>438*26</f>
        <v>11388</v>
      </c>
      <c r="F32" s="153"/>
      <c r="G32" s="244"/>
      <c r="H32" s="30"/>
      <c r="K32" s="152"/>
    </row>
    <row r="33" spans="1:11" s="148" customFormat="1" ht="12.75">
      <c r="A33" s="13"/>
      <c r="B33" s="214"/>
      <c r="C33" s="241"/>
      <c r="D33" s="216"/>
      <c r="E33" s="217"/>
      <c r="F33" s="218"/>
      <c r="G33" s="242"/>
      <c r="H33" s="30"/>
      <c r="K33" s="152"/>
    </row>
    <row r="34" spans="1:11" s="148" customFormat="1" ht="12.75">
      <c r="A34" s="13"/>
      <c r="B34" s="214"/>
      <c r="C34" s="241"/>
      <c r="D34" s="80" t="s">
        <v>5</v>
      </c>
      <c r="E34" s="72">
        <f>SUM(E13:E32)</f>
        <v>150811.3368</v>
      </c>
      <c r="F34" s="218"/>
      <c r="G34" s="242"/>
      <c r="H34" s="30"/>
      <c r="K34" s="152"/>
    </row>
    <row r="35" spans="1:17" ht="17.25" customHeight="1">
      <c r="A35" s="6"/>
      <c r="B35" s="30"/>
      <c r="C35" s="13"/>
      <c r="D35" s="11"/>
      <c r="E35" s="7"/>
      <c r="F35" s="17"/>
      <c r="G35" s="172"/>
      <c r="H35" s="30"/>
      <c r="I35" s="148"/>
      <c r="J35" s="148"/>
      <c r="K35" s="152"/>
      <c r="L35" s="148"/>
      <c r="M35" s="148"/>
      <c r="N35" s="148"/>
      <c r="O35" s="148"/>
      <c r="P35" s="148"/>
      <c r="Q35" s="148"/>
    </row>
    <row r="36" spans="1:17" ht="15" customHeight="1">
      <c r="A36" s="306" t="s">
        <v>13</v>
      </c>
      <c r="B36" s="307"/>
      <c r="C36" s="307"/>
      <c r="D36" s="307"/>
      <c r="E36" s="196">
        <v>20000</v>
      </c>
      <c r="F36" s="55"/>
      <c r="G36" s="172"/>
      <c r="H36" s="30"/>
      <c r="I36" s="148"/>
      <c r="J36" s="148"/>
      <c r="K36" s="152"/>
      <c r="L36" s="148"/>
      <c r="M36" s="148"/>
      <c r="N36" s="148"/>
      <c r="O36" s="148"/>
      <c r="P36" s="148"/>
      <c r="Q36" s="148"/>
    </row>
    <row r="37" spans="1:11" s="174" customFormat="1" ht="12.75">
      <c r="A37" s="6"/>
      <c r="B37" s="30"/>
      <c r="C37" s="13"/>
      <c r="D37" s="11"/>
      <c r="E37" s="151"/>
      <c r="F37" s="17"/>
      <c r="G37" s="173"/>
      <c r="H37" s="67"/>
      <c r="K37" s="43"/>
    </row>
    <row r="38" spans="1:17" ht="12.75" customHeight="1">
      <c r="A38" s="294" t="s">
        <v>107</v>
      </c>
      <c r="B38" s="295"/>
      <c r="C38" s="295"/>
      <c r="D38" s="295"/>
      <c r="E38" s="175">
        <f>(E34+E36)</f>
        <v>170811.3368</v>
      </c>
      <c r="F38" s="176" t="s">
        <v>21</v>
      </c>
      <c r="G38" s="177"/>
      <c r="H38" s="30"/>
      <c r="I38" s="148"/>
      <c r="J38" s="148"/>
      <c r="K38" s="152"/>
      <c r="L38" s="148"/>
      <c r="M38" s="148"/>
      <c r="N38" s="148"/>
      <c r="O38" s="148"/>
      <c r="P38" s="148"/>
      <c r="Q38" s="148"/>
    </row>
    <row r="39" spans="1:17" s="183" customFormat="1" ht="12.75">
      <c r="A39" s="178"/>
      <c r="B39" s="179" t="s">
        <v>16</v>
      </c>
      <c r="C39" s="123"/>
      <c r="D39" s="180"/>
      <c r="E39" s="148"/>
      <c r="F39" s="181"/>
      <c r="G39" s="30"/>
      <c r="H39" s="35"/>
      <c r="I39" s="182"/>
      <c r="J39" s="182"/>
      <c r="K39" s="36"/>
      <c r="L39" s="182"/>
      <c r="M39" s="182"/>
      <c r="N39" s="182"/>
      <c r="O39" s="182"/>
      <c r="P39" s="182"/>
      <c r="Q39" s="182"/>
    </row>
    <row r="40" spans="1:17" ht="13.5" thickBot="1">
      <c r="A40" s="178"/>
      <c r="B40" s="179"/>
      <c r="C40" s="123"/>
      <c r="D40" s="180"/>
      <c r="E40" s="181"/>
      <c r="F40" s="181"/>
      <c r="G40" s="30"/>
      <c r="H40" s="30"/>
      <c r="I40" s="148"/>
      <c r="J40" s="148"/>
      <c r="K40" s="152"/>
      <c r="L40" s="148"/>
      <c r="M40" s="148"/>
      <c r="N40" s="148"/>
      <c r="O40" s="148"/>
      <c r="P40" s="148"/>
      <c r="Q40" s="148"/>
    </row>
    <row r="41" spans="1:17" s="155" customFormat="1" ht="29.25" customHeight="1" thickBot="1">
      <c r="A41" s="298" t="s">
        <v>14</v>
      </c>
      <c r="B41" s="299"/>
      <c r="C41" s="299"/>
      <c r="D41" s="299"/>
      <c r="E41" s="299"/>
      <c r="F41" s="299"/>
      <c r="G41" s="30"/>
      <c r="H41" s="46"/>
      <c r="I41" s="154"/>
      <c r="J41" s="154"/>
      <c r="K41" s="47"/>
      <c r="L41" s="154"/>
      <c r="M41" s="154"/>
      <c r="N41" s="154"/>
      <c r="O41" s="154"/>
      <c r="P41" s="154"/>
      <c r="Q41" s="154"/>
    </row>
    <row r="42" spans="1:11" s="148" customFormat="1" ht="12.75">
      <c r="A42" s="149"/>
      <c r="B42" s="19"/>
      <c r="C42" s="31"/>
      <c r="D42" s="150"/>
      <c r="E42" s="19"/>
      <c r="F42" s="19"/>
      <c r="G42" s="30"/>
      <c r="H42" s="30"/>
      <c r="K42" s="152"/>
    </row>
    <row r="43" spans="1:11" s="148" customFormat="1" ht="38.25">
      <c r="A43" s="121" t="s">
        <v>1</v>
      </c>
      <c r="B43" s="126" t="s">
        <v>11</v>
      </c>
      <c r="C43" s="120" t="s">
        <v>60</v>
      </c>
      <c r="D43" s="136" t="s">
        <v>42</v>
      </c>
      <c r="E43" s="121" t="s">
        <v>12</v>
      </c>
      <c r="F43" s="40" t="s">
        <v>2</v>
      </c>
      <c r="G43" s="184"/>
      <c r="H43" s="30"/>
      <c r="K43" s="152"/>
    </row>
    <row r="44" spans="1:7" ht="51" customHeight="1">
      <c r="A44" s="114">
        <v>1</v>
      </c>
      <c r="B44" s="227" t="s">
        <v>24</v>
      </c>
      <c r="C44" s="114"/>
      <c r="D44" s="114">
        <v>522.2</v>
      </c>
      <c r="E44" s="122">
        <v>0</v>
      </c>
      <c r="F44" s="185" t="s">
        <v>3</v>
      </c>
      <c r="G44" s="112"/>
    </row>
    <row r="45" spans="1:7" ht="51" customHeight="1">
      <c r="A45" s="114">
        <v>2</v>
      </c>
      <c r="B45" s="227" t="s">
        <v>110</v>
      </c>
      <c r="C45" s="114"/>
      <c r="D45" s="114"/>
      <c r="E45" s="122">
        <v>1000</v>
      </c>
      <c r="F45" s="185"/>
      <c r="G45" s="112"/>
    </row>
    <row r="46" spans="1:7" ht="51" customHeight="1">
      <c r="A46" s="114">
        <v>3</v>
      </c>
      <c r="B46" s="227" t="s">
        <v>112</v>
      </c>
      <c r="C46" s="114" t="s">
        <v>111</v>
      </c>
      <c r="D46" s="114">
        <v>35.4</v>
      </c>
      <c r="E46" s="122">
        <v>31000</v>
      </c>
      <c r="F46" s="185"/>
      <c r="G46" s="70"/>
    </row>
    <row r="47" ht="12.75">
      <c r="G47" s="184"/>
    </row>
    <row r="48" spans="1:7" ht="12.75">
      <c r="A48" s="293" t="s">
        <v>92</v>
      </c>
      <c r="B48" s="293"/>
      <c r="C48" s="293"/>
      <c r="D48" s="293"/>
      <c r="E48" s="94">
        <f>SUM(E44:E46)</f>
        <v>32000</v>
      </c>
      <c r="G48" s="57"/>
    </row>
    <row r="49" spans="1:7" ht="12.75">
      <c r="A49" s="6"/>
      <c r="B49" s="179"/>
      <c r="C49" s="123"/>
      <c r="D49" s="8"/>
      <c r="E49" s="7"/>
      <c r="F49" s="9"/>
      <c r="G49" s="17"/>
    </row>
    <row r="50" spans="1:7" ht="51" customHeight="1">
      <c r="A50" s="301" t="s">
        <v>93</v>
      </c>
      <c r="B50" s="302"/>
      <c r="C50" s="302"/>
      <c r="D50" s="303"/>
      <c r="E50" s="187">
        <f>+E38+E48</f>
        <v>202811.3368</v>
      </c>
      <c r="F50" s="188" t="s">
        <v>15</v>
      </c>
      <c r="G50" s="189"/>
    </row>
    <row r="51" spans="1:7" ht="12.75">
      <c r="A51" s="39" t="s">
        <v>23</v>
      </c>
      <c r="B51" s="148"/>
      <c r="C51" s="30"/>
      <c r="D51" s="190"/>
      <c r="E51" s="148"/>
      <c r="F51" s="148"/>
      <c r="G51" s="30"/>
    </row>
    <row r="52" spans="1:7" ht="12.75">
      <c r="A52" s="148"/>
      <c r="B52" s="148"/>
      <c r="C52" s="30"/>
      <c r="D52" s="190"/>
      <c r="E52" s="148"/>
      <c r="F52" s="148"/>
      <c r="G52" s="30"/>
    </row>
    <row r="53" spans="1:7" ht="12.75">
      <c r="A53" s="300" t="s">
        <v>103</v>
      </c>
      <c r="B53" s="300"/>
      <c r="C53" s="30"/>
      <c r="F53" s="296" t="s">
        <v>8</v>
      </c>
      <c r="G53" s="296"/>
    </row>
    <row r="54" spans="1:7" ht="12.75">
      <c r="A54" s="39" t="s">
        <v>80</v>
      </c>
      <c r="B54" s="220" t="s">
        <v>99</v>
      </c>
      <c r="C54" s="192"/>
      <c r="F54" s="280" t="s">
        <v>9</v>
      </c>
      <c r="G54" s="280"/>
    </row>
    <row r="55" spans="1:7" ht="12.75">
      <c r="A55" s="148"/>
      <c r="B55" s="191"/>
      <c r="C55" s="192"/>
      <c r="F55" s="280" t="s">
        <v>10</v>
      </c>
      <c r="G55" s="280"/>
    </row>
    <row r="56" ht="12.75">
      <c r="G56" s="30"/>
    </row>
    <row r="57" spans="4:7" ht="12.75">
      <c r="D57" s="193"/>
      <c r="E57" s="194"/>
      <c r="G57" s="30"/>
    </row>
    <row r="58" ht="12.75">
      <c r="G58" s="30"/>
    </row>
    <row r="59" ht="12.75">
      <c r="G59" s="30"/>
    </row>
    <row r="60" ht="12.75">
      <c r="G60" s="30"/>
    </row>
    <row r="61" ht="12.75">
      <c r="G61" s="30"/>
    </row>
    <row r="62" ht="12.75">
      <c r="G62" s="30"/>
    </row>
    <row r="63" ht="12.75">
      <c r="G63" s="30"/>
    </row>
    <row r="64" ht="12.75">
      <c r="G64" s="30"/>
    </row>
    <row r="65" ht="12.75">
      <c r="G65" s="30"/>
    </row>
    <row r="66" ht="12.75">
      <c r="G66" s="30"/>
    </row>
    <row r="67" ht="12.75">
      <c r="G67" s="30"/>
    </row>
    <row r="68" ht="12.75">
      <c r="G68" s="30"/>
    </row>
    <row r="69" ht="12.75">
      <c r="G69" s="30"/>
    </row>
    <row r="70" ht="12.75">
      <c r="G70" s="30"/>
    </row>
    <row r="71" ht="12.75">
      <c r="G71" s="30"/>
    </row>
    <row r="72" ht="12.75">
      <c r="G72" s="30"/>
    </row>
    <row r="73" ht="12.75">
      <c r="G73" s="30"/>
    </row>
    <row r="74" ht="12.75">
      <c r="G74" s="30"/>
    </row>
    <row r="75" ht="12.75">
      <c r="G75" s="30"/>
    </row>
    <row r="76" ht="12.75">
      <c r="G76" s="30"/>
    </row>
    <row r="77" ht="12.75">
      <c r="G77" s="30"/>
    </row>
    <row r="78" ht="12.75">
      <c r="G78" s="30"/>
    </row>
    <row r="79" ht="12.75">
      <c r="G79" s="30"/>
    </row>
    <row r="80" ht="12.75">
      <c r="G80" s="30"/>
    </row>
    <row r="81" ht="12.75">
      <c r="G81" s="30"/>
    </row>
    <row r="82" ht="12.75">
      <c r="G82" s="30"/>
    </row>
    <row r="83" ht="12.75">
      <c r="G83" s="30"/>
    </row>
    <row r="84" ht="12.75">
      <c r="G84" s="30"/>
    </row>
    <row r="85" ht="12.75">
      <c r="G85" s="30"/>
    </row>
    <row r="86" ht="12.75">
      <c r="G86" s="30"/>
    </row>
    <row r="87" ht="12.75">
      <c r="G87" s="30"/>
    </row>
    <row r="88" ht="12.75">
      <c r="G88" s="30"/>
    </row>
    <row r="89" ht="12.75">
      <c r="G89" s="30"/>
    </row>
    <row r="90" ht="12.75">
      <c r="G90" s="30"/>
    </row>
    <row r="91" ht="12.75">
      <c r="G91" s="30"/>
    </row>
    <row r="92" ht="12.75">
      <c r="G92" s="30"/>
    </row>
    <row r="93" ht="12.75">
      <c r="G93" s="30"/>
    </row>
    <row r="94" ht="12.75">
      <c r="G94" s="30"/>
    </row>
    <row r="95" ht="12.75">
      <c r="G95" s="30"/>
    </row>
    <row r="96" ht="12.75">
      <c r="G96" s="30"/>
    </row>
    <row r="97" ht="12.75">
      <c r="G97" s="30"/>
    </row>
    <row r="98" ht="12.75">
      <c r="G98" s="30"/>
    </row>
    <row r="99" ht="12.75">
      <c r="G99" s="30"/>
    </row>
    <row r="100" ht="12.75">
      <c r="G100" s="30"/>
    </row>
    <row r="101" ht="12.75">
      <c r="G101" s="30"/>
    </row>
    <row r="102" ht="12.75">
      <c r="G102" s="30"/>
    </row>
    <row r="103" ht="12.75">
      <c r="G103" s="30"/>
    </row>
    <row r="104" ht="12.75">
      <c r="G104" s="30"/>
    </row>
    <row r="105" ht="12.75">
      <c r="G105" s="30"/>
    </row>
    <row r="106" ht="12.75">
      <c r="G106" s="30"/>
    </row>
    <row r="107" ht="12.75">
      <c r="G107" s="30"/>
    </row>
    <row r="108" ht="12.75">
      <c r="G108" s="30"/>
    </row>
    <row r="109" ht="12.75">
      <c r="G109" s="30"/>
    </row>
    <row r="110" ht="12.75">
      <c r="G110" s="30"/>
    </row>
    <row r="111" ht="12.75">
      <c r="G111" s="30"/>
    </row>
    <row r="112" ht="12.75">
      <c r="G112" s="30"/>
    </row>
    <row r="113" ht="12.75">
      <c r="G113" s="30"/>
    </row>
    <row r="114" ht="12.75">
      <c r="G114" s="30"/>
    </row>
    <row r="115" ht="12.75">
      <c r="G115" s="30"/>
    </row>
    <row r="116" ht="12.75">
      <c r="G116" s="30"/>
    </row>
    <row r="117" ht="12.75">
      <c r="G117" s="30"/>
    </row>
    <row r="118" ht="12.75">
      <c r="G118" s="30"/>
    </row>
    <row r="119" ht="12.75">
      <c r="G119" s="30"/>
    </row>
    <row r="120" ht="12.75">
      <c r="G120" s="30"/>
    </row>
    <row r="121" ht="12.75">
      <c r="G121" s="30"/>
    </row>
    <row r="122" ht="12.75">
      <c r="G122" s="30"/>
    </row>
    <row r="123" ht="12.75">
      <c r="G123" s="30"/>
    </row>
    <row r="124" ht="12.75">
      <c r="G124" s="30"/>
    </row>
    <row r="125" ht="12.75">
      <c r="G125" s="30"/>
    </row>
    <row r="126" ht="12.75">
      <c r="G126" s="30"/>
    </row>
    <row r="127" ht="12.75">
      <c r="G127" s="30"/>
    </row>
    <row r="128" ht="12.75">
      <c r="G128" s="30"/>
    </row>
    <row r="129" ht="12.75">
      <c r="G129" s="30"/>
    </row>
    <row r="130" ht="12.75">
      <c r="G130" s="30"/>
    </row>
    <row r="131" ht="12.75">
      <c r="G131" s="30"/>
    </row>
    <row r="132" ht="12.75">
      <c r="G132" s="30"/>
    </row>
    <row r="133" ht="12.75">
      <c r="G133" s="30"/>
    </row>
    <row r="134" ht="12.75">
      <c r="G134" s="30"/>
    </row>
    <row r="135" ht="12.75">
      <c r="G135" s="30"/>
    </row>
    <row r="136" ht="12.75">
      <c r="G136" s="30"/>
    </row>
    <row r="137" ht="12.75">
      <c r="G137" s="30"/>
    </row>
    <row r="138" ht="12.75">
      <c r="G138" s="30"/>
    </row>
    <row r="139" ht="12.75">
      <c r="G139" s="30"/>
    </row>
    <row r="140" ht="12.75">
      <c r="G140" s="30"/>
    </row>
    <row r="141" ht="12.75">
      <c r="G141" s="30"/>
    </row>
    <row r="142" ht="12.75">
      <c r="G142" s="30"/>
    </row>
    <row r="143" ht="12.75">
      <c r="G143" s="30"/>
    </row>
    <row r="144" ht="12.75">
      <c r="G144" s="30"/>
    </row>
    <row r="145" ht="12.75">
      <c r="G145" s="30"/>
    </row>
    <row r="146" ht="12.75">
      <c r="G146" s="30"/>
    </row>
    <row r="147" ht="12.75">
      <c r="G147" s="30"/>
    </row>
    <row r="148" ht="12.75">
      <c r="G148" s="30"/>
    </row>
    <row r="149" ht="12.75">
      <c r="G149" s="30"/>
    </row>
    <row r="150" ht="12.75">
      <c r="G150" s="30"/>
    </row>
    <row r="151" ht="12.75">
      <c r="G151" s="30"/>
    </row>
    <row r="152" ht="12.75">
      <c r="G152" s="30"/>
    </row>
    <row r="153" ht="12.75">
      <c r="G153" s="30"/>
    </row>
    <row r="154" ht="12.75">
      <c r="G154" s="30"/>
    </row>
    <row r="155" ht="12.75">
      <c r="G155" s="30"/>
    </row>
    <row r="156" ht="12.75">
      <c r="G156" s="30"/>
    </row>
    <row r="157" ht="12.75">
      <c r="G157" s="30"/>
    </row>
    <row r="158" ht="12.75">
      <c r="G158" s="30"/>
    </row>
    <row r="159" ht="12.75">
      <c r="G159" s="30"/>
    </row>
    <row r="160" ht="12.75">
      <c r="G160" s="30"/>
    </row>
    <row r="161" ht="12.75">
      <c r="G161" s="30"/>
    </row>
    <row r="162" ht="12.75">
      <c r="G162" s="30"/>
    </row>
    <row r="163" ht="12.75">
      <c r="G163" s="30"/>
    </row>
    <row r="164" ht="12.75">
      <c r="G164" s="30"/>
    </row>
    <row r="165" ht="12.75">
      <c r="G165" s="30"/>
    </row>
    <row r="166" ht="12.75">
      <c r="G166" s="30"/>
    </row>
    <row r="167" ht="12.75">
      <c r="G167" s="30"/>
    </row>
    <row r="168" ht="12.75">
      <c r="G168" s="30"/>
    </row>
    <row r="169" ht="12.75">
      <c r="G169" s="30"/>
    </row>
    <row r="170" ht="12.75">
      <c r="G170" s="30"/>
    </row>
    <row r="171" ht="12.75">
      <c r="G171" s="30"/>
    </row>
    <row r="172" ht="12.75">
      <c r="G172" s="30"/>
    </row>
    <row r="173" ht="12.75">
      <c r="G173" s="30"/>
    </row>
    <row r="174" ht="12.75">
      <c r="G174" s="30"/>
    </row>
    <row r="175" ht="12.75">
      <c r="G175" s="30"/>
    </row>
    <row r="176" ht="12.75">
      <c r="G176" s="30"/>
    </row>
    <row r="177" ht="12.75">
      <c r="G177" s="30"/>
    </row>
    <row r="178" ht="12.75">
      <c r="G178" s="30"/>
    </row>
    <row r="179" ht="12.75">
      <c r="G179" s="30"/>
    </row>
    <row r="180" ht="12.75">
      <c r="G180" s="30"/>
    </row>
    <row r="181" ht="12.75">
      <c r="G181" s="30"/>
    </row>
    <row r="182" ht="12.75">
      <c r="G182" s="30"/>
    </row>
    <row r="183" ht="12.75">
      <c r="G183" s="30"/>
    </row>
    <row r="184" ht="12.75">
      <c r="G184" s="30"/>
    </row>
    <row r="185" ht="12.75">
      <c r="G185" s="30"/>
    </row>
    <row r="186" ht="12.75">
      <c r="G186" s="30"/>
    </row>
    <row r="187" ht="12.75">
      <c r="G187" s="30"/>
    </row>
    <row r="188" ht="12.75">
      <c r="G188" s="30"/>
    </row>
    <row r="189" ht="12.75">
      <c r="G189" s="30"/>
    </row>
    <row r="190" ht="12.75">
      <c r="G190" s="30"/>
    </row>
    <row r="191" ht="12.75">
      <c r="G191" s="30"/>
    </row>
    <row r="192" ht="12.75">
      <c r="G192" s="30"/>
    </row>
    <row r="193" ht="12.75">
      <c r="G193" s="30"/>
    </row>
    <row r="194" ht="12.75">
      <c r="G194" s="30"/>
    </row>
    <row r="195" ht="12.75">
      <c r="G195" s="30"/>
    </row>
    <row r="196" ht="12.75">
      <c r="G196" s="30"/>
    </row>
    <row r="197" ht="12.75">
      <c r="G197" s="30"/>
    </row>
    <row r="198" ht="12.75">
      <c r="G198" s="30"/>
    </row>
    <row r="199" ht="12.75">
      <c r="G199" s="30"/>
    </row>
    <row r="200" ht="12.75">
      <c r="G200" s="30"/>
    </row>
    <row r="201" ht="12.75">
      <c r="G201" s="30"/>
    </row>
    <row r="202" ht="12.75">
      <c r="G202" s="30"/>
    </row>
    <row r="203" ht="12.75">
      <c r="G203" s="30"/>
    </row>
    <row r="204" ht="12.75">
      <c r="G204" s="30"/>
    </row>
    <row r="205" ht="12.75">
      <c r="G205" s="30"/>
    </row>
    <row r="206" ht="12.75">
      <c r="G206" s="30"/>
    </row>
    <row r="207" ht="12.75">
      <c r="G207" s="30"/>
    </row>
    <row r="208" ht="12.75">
      <c r="G208" s="30"/>
    </row>
    <row r="209" ht="12.75">
      <c r="G209" s="30"/>
    </row>
    <row r="210" ht="12.75">
      <c r="G210" s="30"/>
    </row>
    <row r="211" ht="12.75">
      <c r="G211" s="30"/>
    </row>
    <row r="212" ht="12.75">
      <c r="G212" s="30"/>
    </row>
    <row r="213" ht="12.75">
      <c r="G213" s="30"/>
    </row>
    <row r="214" ht="12.75">
      <c r="G214" s="30"/>
    </row>
    <row r="215" ht="12.75">
      <c r="G215" s="30"/>
    </row>
    <row r="216" ht="12.75">
      <c r="G216" s="30"/>
    </row>
    <row r="217" ht="12.75">
      <c r="G217" s="30"/>
    </row>
    <row r="218" ht="12.75">
      <c r="G218" s="30"/>
    </row>
    <row r="219" ht="12.75">
      <c r="G219" s="30"/>
    </row>
    <row r="220" ht="12.75">
      <c r="G220" s="30"/>
    </row>
    <row r="221" ht="12.75">
      <c r="G221" s="30"/>
    </row>
    <row r="222" ht="12.75">
      <c r="G222" s="30"/>
    </row>
    <row r="223" ht="12.75">
      <c r="G223" s="30"/>
    </row>
    <row r="224" ht="12.75">
      <c r="G224" s="30"/>
    </row>
    <row r="225" ht="12.75">
      <c r="G225" s="30"/>
    </row>
    <row r="226" ht="12.75">
      <c r="G226" s="30"/>
    </row>
    <row r="227" ht="12.75">
      <c r="G227" s="30"/>
    </row>
    <row r="228" ht="12.75">
      <c r="G228" s="30"/>
    </row>
    <row r="229" ht="12.75">
      <c r="G229" s="30"/>
    </row>
    <row r="230" ht="12.75">
      <c r="G230" s="30"/>
    </row>
    <row r="231" ht="12.75">
      <c r="G231" s="30"/>
    </row>
    <row r="232" ht="12.75">
      <c r="G232" s="30"/>
    </row>
    <row r="233" ht="12.75">
      <c r="G233" s="30"/>
    </row>
    <row r="234" ht="12.75">
      <c r="G234" s="30"/>
    </row>
    <row r="235" ht="12.75">
      <c r="G235" s="30"/>
    </row>
    <row r="236" ht="12.75">
      <c r="G236" s="30"/>
    </row>
    <row r="237" ht="12.75">
      <c r="G237" s="30"/>
    </row>
    <row r="238" ht="12.75">
      <c r="G238" s="30"/>
    </row>
    <row r="239" ht="12.75">
      <c r="G239" s="30"/>
    </row>
    <row r="240" ht="12.75">
      <c r="G240" s="30"/>
    </row>
    <row r="241" ht="12.75">
      <c r="G241" s="30"/>
    </row>
    <row r="242" ht="12.75">
      <c r="G242" s="30"/>
    </row>
    <row r="243" ht="12.75">
      <c r="G243" s="30"/>
    </row>
    <row r="244" ht="12.75">
      <c r="G244" s="30"/>
    </row>
    <row r="245" ht="12.75">
      <c r="G245" s="30"/>
    </row>
    <row r="246" ht="12.75">
      <c r="G246" s="30"/>
    </row>
    <row r="247" ht="12.75">
      <c r="G247" s="30"/>
    </row>
    <row r="248" ht="12.75">
      <c r="G248" s="30"/>
    </row>
    <row r="249" ht="12.75">
      <c r="G249" s="30"/>
    </row>
    <row r="250" ht="12.75">
      <c r="G250" s="30"/>
    </row>
    <row r="251" ht="12.75">
      <c r="G251" s="30"/>
    </row>
    <row r="252" ht="12.75">
      <c r="G252" s="30"/>
    </row>
    <row r="253" ht="12.75">
      <c r="G253" s="30"/>
    </row>
    <row r="254" ht="12.75">
      <c r="G254" s="30"/>
    </row>
    <row r="255" ht="12.75">
      <c r="G255" s="30"/>
    </row>
    <row r="256" ht="12.75">
      <c r="G256" s="30"/>
    </row>
    <row r="257" ht="12.75">
      <c r="G257" s="30"/>
    </row>
    <row r="258" ht="12.75">
      <c r="G258" s="30"/>
    </row>
    <row r="259" ht="12.75">
      <c r="G259" s="30"/>
    </row>
    <row r="260" ht="12.75">
      <c r="G260" s="30"/>
    </row>
    <row r="261" ht="12.75">
      <c r="G261" s="30"/>
    </row>
    <row r="262" ht="12.75">
      <c r="G262" s="30"/>
    </row>
    <row r="263" ht="12.75">
      <c r="G263" s="30"/>
    </row>
    <row r="264" ht="12.75">
      <c r="G264" s="30"/>
    </row>
    <row r="265" ht="12.75">
      <c r="G265" s="30"/>
    </row>
    <row r="266" ht="12.75">
      <c r="G266" s="30"/>
    </row>
    <row r="267" ht="12.75">
      <c r="G267" s="30"/>
    </row>
    <row r="268" ht="12.75">
      <c r="G268" s="30"/>
    </row>
    <row r="269" ht="12.75">
      <c r="G269" s="30"/>
    </row>
    <row r="270" ht="12.75">
      <c r="G270" s="30"/>
    </row>
    <row r="271" ht="12.75">
      <c r="G271" s="30"/>
    </row>
    <row r="272" ht="12.75">
      <c r="G272" s="30"/>
    </row>
    <row r="273" ht="12.75">
      <c r="G273" s="30"/>
    </row>
    <row r="274" ht="12.75">
      <c r="G274" s="30"/>
    </row>
    <row r="275" ht="12.75">
      <c r="G275" s="30"/>
    </row>
    <row r="276" ht="12.75">
      <c r="G276" s="30"/>
    </row>
    <row r="277" ht="12.75">
      <c r="G277" s="30"/>
    </row>
    <row r="278" ht="12.75">
      <c r="G278" s="30"/>
    </row>
    <row r="279" ht="12.75">
      <c r="G279" s="30"/>
    </row>
    <row r="280" ht="12.75">
      <c r="G280" s="30"/>
    </row>
    <row r="281" ht="12.75">
      <c r="G281" s="30"/>
    </row>
    <row r="282" ht="12.75">
      <c r="G282" s="30"/>
    </row>
    <row r="283" ht="12.75">
      <c r="G283" s="30"/>
    </row>
    <row r="284" ht="12.75">
      <c r="G284" s="30"/>
    </row>
    <row r="285" ht="12.75">
      <c r="G285" s="30"/>
    </row>
    <row r="286" ht="12.75">
      <c r="G286" s="30"/>
    </row>
    <row r="287" ht="12.75">
      <c r="G287" s="30"/>
    </row>
    <row r="288" ht="12.75">
      <c r="G288" s="30"/>
    </row>
    <row r="289" ht="12.75">
      <c r="G289" s="30"/>
    </row>
    <row r="290" ht="12.75">
      <c r="G290" s="30"/>
    </row>
    <row r="291" ht="12.75">
      <c r="G291" s="30"/>
    </row>
    <row r="292" ht="12.75">
      <c r="G292" s="30"/>
    </row>
    <row r="293" ht="12.75">
      <c r="G293" s="30"/>
    </row>
    <row r="294" ht="12.75">
      <c r="G294" s="30"/>
    </row>
    <row r="295" ht="12.75">
      <c r="G295" s="30"/>
    </row>
    <row r="296" ht="12.75">
      <c r="G296" s="30"/>
    </row>
    <row r="297" ht="12.75">
      <c r="G297" s="30"/>
    </row>
    <row r="298" ht="12.75">
      <c r="G298" s="30"/>
    </row>
    <row r="299" ht="12.75">
      <c r="G299" s="30"/>
    </row>
    <row r="300" ht="12.75">
      <c r="G300" s="30"/>
    </row>
    <row r="301" ht="12.75">
      <c r="G301" s="30"/>
    </row>
    <row r="302" ht="12.75">
      <c r="G302" s="30"/>
    </row>
    <row r="303" ht="12.75">
      <c r="G303" s="30"/>
    </row>
    <row r="304" ht="12.75">
      <c r="G304" s="30"/>
    </row>
    <row r="305" ht="12.75">
      <c r="G305" s="30"/>
    </row>
    <row r="306" ht="12.75">
      <c r="G306" s="30"/>
    </row>
    <row r="307" ht="12.75">
      <c r="G307" s="30"/>
    </row>
    <row r="308" ht="12.75">
      <c r="G308" s="30"/>
    </row>
    <row r="309" ht="12.75">
      <c r="G309" s="30"/>
    </row>
    <row r="310" ht="12.75">
      <c r="G310" s="30"/>
    </row>
    <row r="311" ht="12.75">
      <c r="G311" s="30"/>
    </row>
    <row r="312" ht="12.75">
      <c r="G312" s="30"/>
    </row>
    <row r="313" ht="12.75">
      <c r="G313" s="30"/>
    </row>
    <row r="314" ht="12.75">
      <c r="G314" s="30"/>
    </row>
    <row r="315" ht="12.75">
      <c r="G315" s="30"/>
    </row>
    <row r="316" ht="12.75">
      <c r="G316" s="30"/>
    </row>
    <row r="317" ht="12.75">
      <c r="G317" s="30"/>
    </row>
    <row r="318" ht="12.75">
      <c r="G318" s="30"/>
    </row>
    <row r="319" ht="12.75">
      <c r="G319" s="30"/>
    </row>
    <row r="320" ht="12.75">
      <c r="G320" s="30"/>
    </row>
    <row r="321" ht="12.75">
      <c r="G321" s="30"/>
    </row>
    <row r="322" ht="12.75">
      <c r="G322" s="30"/>
    </row>
    <row r="323" ht="12.75">
      <c r="G323" s="30"/>
    </row>
    <row r="324" ht="12.75">
      <c r="G324" s="30"/>
    </row>
    <row r="325" ht="12.75">
      <c r="G325" s="30"/>
    </row>
    <row r="326" ht="12.75">
      <c r="G326" s="30"/>
    </row>
    <row r="327" ht="12.75">
      <c r="G327" s="30"/>
    </row>
    <row r="328" ht="12.75">
      <c r="G328" s="30"/>
    </row>
    <row r="329" ht="12.75">
      <c r="G329" s="30"/>
    </row>
    <row r="330" ht="12.75">
      <c r="G330" s="30"/>
    </row>
    <row r="331" ht="12.75">
      <c r="G331" s="30"/>
    </row>
    <row r="332" ht="12.75">
      <c r="G332" s="30"/>
    </row>
    <row r="333" ht="12.75">
      <c r="G333" s="30"/>
    </row>
    <row r="334" ht="12.75">
      <c r="G334" s="30"/>
    </row>
    <row r="335" ht="12.75">
      <c r="G335" s="30"/>
    </row>
    <row r="336" ht="12.75">
      <c r="G336" s="30"/>
    </row>
    <row r="337" ht="12.75">
      <c r="G337" s="30"/>
    </row>
    <row r="338" ht="12.75">
      <c r="G338" s="30"/>
    </row>
    <row r="339" ht="12.75">
      <c r="G339" s="30"/>
    </row>
    <row r="340" ht="12.75">
      <c r="G340" s="30"/>
    </row>
    <row r="341" ht="12.75">
      <c r="G341" s="30"/>
    </row>
    <row r="342" ht="12.75">
      <c r="G342" s="30"/>
    </row>
    <row r="343" ht="12.75">
      <c r="G343" s="30"/>
    </row>
    <row r="344" ht="12.75">
      <c r="G344" s="30"/>
    </row>
    <row r="345" ht="12.75">
      <c r="G345" s="30"/>
    </row>
    <row r="346" ht="12.75">
      <c r="G346" s="30"/>
    </row>
    <row r="347" ht="12.75">
      <c r="G347" s="30"/>
    </row>
    <row r="348" ht="12.75">
      <c r="G348" s="30"/>
    </row>
    <row r="349" ht="12.75">
      <c r="G349" s="30"/>
    </row>
    <row r="350" ht="12.75">
      <c r="G350" s="30"/>
    </row>
    <row r="351" ht="12.75">
      <c r="G351" s="30"/>
    </row>
    <row r="352" ht="12.75">
      <c r="G352" s="30"/>
    </row>
    <row r="353" ht="12.75">
      <c r="G353" s="30"/>
    </row>
    <row r="354" ht="12.75">
      <c r="G354" s="30"/>
    </row>
    <row r="355" ht="12.75">
      <c r="G355" s="30"/>
    </row>
    <row r="356" ht="12.75">
      <c r="G356" s="30"/>
    </row>
    <row r="357" ht="12.75">
      <c r="G357" s="30"/>
    </row>
    <row r="358" ht="12.75">
      <c r="G358" s="30"/>
    </row>
    <row r="359" ht="12.75">
      <c r="G359" s="30"/>
    </row>
    <row r="360" ht="12.75">
      <c r="G360" s="30"/>
    </row>
    <row r="361" ht="12.75">
      <c r="G361" s="30"/>
    </row>
    <row r="362" ht="12.75">
      <c r="G362" s="30"/>
    </row>
    <row r="363" ht="12.75">
      <c r="G363" s="30"/>
    </row>
    <row r="364" ht="12.75">
      <c r="G364" s="30"/>
    </row>
    <row r="365" ht="12.75">
      <c r="G365" s="30"/>
    </row>
    <row r="366" ht="12.75">
      <c r="G366" s="30"/>
    </row>
    <row r="367" ht="12.75">
      <c r="G367" s="30"/>
    </row>
    <row r="368" ht="12.75">
      <c r="G368" s="30"/>
    </row>
    <row r="369" ht="12.75">
      <c r="G369" s="30"/>
    </row>
    <row r="370" ht="12.75">
      <c r="G370" s="30"/>
    </row>
    <row r="371" ht="12.75">
      <c r="G371" s="30"/>
    </row>
    <row r="372" ht="12.75">
      <c r="G372" s="30"/>
    </row>
    <row r="373" ht="12.75">
      <c r="G373" s="30"/>
    </row>
    <row r="374" ht="12.75">
      <c r="G374" s="30"/>
    </row>
    <row r="375" ht="12.75">
      <c r="G375" s="30"/>
    </row>
    <row r="376" ht="12.75">
      <c r="G376" s="30"/>
    </row>
  </sheetData>
  <sheetProtection selectLockedCells="1" selectUnlockedCells="1"/>
  <mergeCells count="16">
    <mergeCell ref="A1:F1"/>
    <mergeCell ref="A3:F3"/>
    <mergeCell ref="A9:F9"/>
    <mergeCell ref="A5:D5"/>
    <mergeCell ref="A6:D6"/>
    <mergeCell ref="A36:D36"/>
    <mergeCell ref="A11:B11"/>
    <mergeCell ref="A48:D48"/>
    <mergeCell ref="A38:D38"/>
    <mergeCell ref="F53:G53"/>
    <mergeCell ref="F54:G54"/>
    <mergeCell ref="F55:G55"/>
    <mergeCell ref="A7:E7"/>
    <mergeCell ref="A41:F41"/>
    <mergeCell ref="A53:B53"/>
    <mergeCell ref="A50:D50"/>
  </mergeCells>
  <printOptions/>
  <pageMargins left="0.5902777777777778" right="0.6694444444444444" top="0.39375" bottom="0.3541666666666667" header="0.5118055555555555" footer="0"/>
  <pageSetup fitToHeight="1" fitToWidth="1" horizontalDpi="600" verticalDpi="600" orientation="portrait" paperSize="9" scale="66" r:id="rId1"/>
  <headerFooter alignWithMargins="0">
    <oddFooter>&amp;CStran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A12" sqref="A12"/>
    </sheetView>
  </sheetViews>
  <sheetFormatPr defaultColWidth="9.00390625" defaultRowHeight="12.75"/>
  <cols>
    <col min="2" max="2" width="33.25390625" style="0" customWidth="1"/>
    <col min="3" max="3" width="13.625" style="0" customWidth="1"/>
    <col min="4" max="4" width="21.875" style="0" customWidth="1"/>
    <col min="5" max="5" width="16.375" style="0" customWidth="1"/>
  </cols>
  <sheetData>
    <row r="1" spans="1:6" ht="86.25" customHeight="1">
      <c r="A1" s="311" t="s">
        <v>106</v>
      </c>
      <c r="B1" s="311"/>
      <c r="C1" s="311"/>
      <c r="D1" s="311"/>
      <c r="E1" s="311"/>
      <c r="F1" s="199"/>
    </row>
    <row r="2" spans="1:6" ht="12.75">
      <c r="A2" s="200"/>
      <c r="B2" s="200"/>
      <c r="C2" s="200"/>
      <c r="D2" s="200"/>
      <c r="E2" s="200"/>
      <c r="F2" s="199"/>
    </row>
    <row r="3" spans="1:6" ht="12.75">
      <c r="A3" s="312" t="s">
        <v>105</v>
      </c>
      <c r="B3" s="312"/>
      <c r="C3" s="312"/>
      <c r="D3" s="312"/>
      <c r="E3" s="312"/>
      <c r="F3" s="199"/>
    </row>
    <row r="4" spans="1:6" ht="25.5" customHeight="1">
      <c r="A4" s="313"/>
      <c r="B4" s="313"/>
      <c r="C4" s="313"/>
      <c r="D4" s="313"/>
      <c r="E4" s="313"/>
      <c r="F4" s="199"/>
    </row>
    <row r="5" spans="1:6" ht="16.5" customHeight="1">
      <c r="A5" s="314" t="s">
        <v>25</v>
      </c>
      <c r="B5" s="315"/>
      <c r="C5" s="315"/>
      <c r="D5" s="201"/>
      <c r="E5" s="201"/>
      <c r="F5" s="199"/>
    </row>
    <row r="6" spans="1:6" ht="14.25">
      <c r="A6" s="316" t="s">
        <v>26</v>
      </c>
      <c r="B6" s="317"/>
      <c r="C6" s="317"/>
      <c r="D6" s="204"/>
      <c r="E6" s="204"/>
      <c r="F6" s="199"/>
    </row>
    <row r="7" spans="1:6" ht="14.25">
      <c r="A7" s="202"/>
      <c r="B7" s="203"/>
      <c r="C7" s="203"/>
      <c r="D7" s="204"/>
      <c r="E7" s="204"/>
      <c r="F7" s="199"/>
    </row>
    <row r="8" spans="1:6" ht="12.75">
      <c r="A8" s="5" t="s">
        <v>69</v>
      </c>
      <c r="B8" s="1"/>
      <c r="C8" s="1"/>
      <c r="D8" s="1"/>
      <c r="E8" s="205"/>
      <c r="F8" s="199"/>
    </row>
    <row r="9" spans="1:6" ht="25.5">
      <c r="A9" s="206" t="s">
        <v>1</v>
      </c>
      <c r="B9" s="206" t="s">
        <v>70</v>
      </c>
      <c r="C9" s="206" t="s">
        <v>71</v>
      </c>
      <c r="D9" s="206" t="s">
        <v>72</v>
      </c>
      <c r="E9" s="206" t="s">
        <v>2</v>
      </c>
      <c r="F9" s="199"/>
    </row>
    <row r="10" spans="1:6" s="251" customFormat="1" ht="60.75" customHeight="1">
      <c r="A10" s="252">
        <v>1</v>
      </c>
      <c r="B10" s="253" t="s">
        <v>76</v>
      </c>
      <c r="C10" s="254">
        <v>1</v>
      </c>
      <c r="D10" s="255">
        <v>10500</v>
      </c>
      <c r="E10" s="252"/>
      <c r="F10" s="250"/>
    </row>
    <row r="11" spans="1:6" s="251" customFormat="1" ht="60.75" customHeight="1">
      <c r="A11" s="252">
        <v>2</v>
      </c>
      <c r="B11" s="252" t="s">
        <v>77</v>
      </c>
      <c r="C11" s="254">
        <v>1</v>
      </c>
      <c r="D11" s="255">
        <v>11500</v>
      </c>
      <c r="E11" s="252"/>
      <c r="F11" s="250"/>
    </row>
    <row r="12" spans="1:6" s="251" customFormat="1" ht="53.25" customHeight="1">
      <c r="A12" s="252">
        <v>3</v>
      </c>
      <c r="B12" s="252" t="s">
        <v>78</v>
      </c>
      <c r="C12" s="254">
        <v>1</v>
      </c>
      <c r="D12" s="255">
        <v>39340</v>
      </c>
      <c r="E12" s="252"/>
      <c r="F12" s="250"/>
    </row>
    <row r="13" spans="1:6" ht="12.75">
      <c r="A13" s="207"/>
      <c r="B13" s="207"/>
      <c r="C13" s="208" t="s">
        <v>18</v>
      </c>
      <c r="D13" s="209">
        <f>SUM(D10:D12)</f>
        <v>61340</v>
      </c>
      <c r="E13" s="207"/>
      <c r="F13" s="199"/>
    </row>
    <row r="14" spans="1:6" ht="12.75">
      <c r="A14" s="68" t="s">
        <v>79</v>
      </c>
      <c r="B14" s="199"/>
      <c r="C14" s="199"/>
      <c r="D14" s="199"/>
      <c r="E14" s="199"/>
      <c r="F14" s="199"/>
    </row>
    <row r="15" spans="1:6" ht="12.75">
      <c r="A15" s="199"/>
      <c r="B15" s="199"/>
      <c r="C15" s="199"/>
      <c r="D15" s="199"/>
      <c r="E15" s="199"/>
      <c r="F15" s="199"/>
    </row>
    <row r="16" spans="1:6" ht="12.75">
      <c r="A16" s="318" t="s">
        <v>104</v>
      </c>
      <c r="B16" s="319"/>
      <c r="C16" s="319"/>
      <c r="D16" s="210" t="s">
        <v>8</v>
      </c>
      <c r="E16" s="310"/>
      <c r="F16" s="310"/>
    </row>
    <row r="17" spans="1:6" ht="12.75">
      <c r="A17" s="1" t="s">
        <v>19</v>
      </c>
      <c r="B17" s="211"/>
      <c r="C17" s="1"/>
      <c r="D17" s="212" t="s">
        <v>9</v>
      </c>
      <c r="E17" s="309"/>
      <c r="F17" s="309"/>
    </row>
    <row r="18" spans="1:6" ht="12.75">
      <c r="A18" s="1"/>
      <c r="B18" s="1"/>
      <c r="C18" s="1"/>
      <c r="D18" s="212" t="s">
        <v>10</v>
      </c>
      <c r="E18" s="309"/>
      <c r="F18" s="309"/>
    </row>
    <row r="19" spans="1:6" ht="12.75">
      <c r="A19" s="199"/>
      <c r="B19" s="199"/>
      <c r="C19" s="199"/>
      <c r="D19" s="199"/>
      <c r="E19" s="199"/>
      <c r="F19" s="199"/>
    </row>
    <row r="22" spans="1:2" ht="12.75">
      <c r="A22" s="310"/>
      <c r="B22" s="310"/>
    </row>
    <row r="23" spans="1:2" ht="12.75">
      <c r="A23" s="309"/>
      <c r="B23" s="309"/>
    </row>
    <row r="24" spans="1:2" ht="12.75">
      <c r="A24" s="309"/>
      <c r="B24" s="309"/>
    </row>
  </sheetData>
  <sheetProtection/>
  <mergeCells count="11">
    <mergeCell ref="E16:F16"/>
    <mergeCell ref="E17:F17"/>
    <mergeCell ref="E18:F18"/>
    <mergeCell ref="A22:B22"/>
    <mergeCell ref="A23:B23"/>
    <mergeCell ref="A24:B24"/>
    <mergeCell ref="A1:E1"/>
    <mergeCell ref="A3:E4"/>
    <mergeCell ref="A5:C5"/>
    <mergeCell ref="A6:C6"/>
    <mergeCell ref="A16:C16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</dc:creator>
  <cp:keywords/>
  <dc:description/>
  <cp:lastModifiedBy>Urška Španinger Ekart</cp:lastModifiedBy>
  <cp:lastPrinted>2022-12-06T06:55:47Z</cp:lastPrinted>
  <dcterms:created xsi:type="dcterms:W3CDTF">2017-08-28T09:32:48Z</dcterms:created>
  <dcterms:modified xsi:type="dcterms:W3CDTF">2023-01-12T12:50:51Z</dcterms:modified>
  <cp:category/>
  <cp:version/>
  <cp:contentType/>
  <cp:contentStatus/>
</cp:coreProperties>
</file>